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<sst xmlns="http://schemas.openxmlformats.org/spreadsheetml/2006/main" count="585" uniqueCount="183">
  <si>
    <t xml:space="preserve">Школа</t>
  </si>
  <si>
    <t xml:space="preserve">МБОУ лицей № 4 г. Георгиевска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</si>
  <si>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</si>
  <si>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</si>
  <si>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</si>
  <si>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</si>
  <si>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</si>
  <si>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Мартынко Ю.П.</t>
  </si>
  <si>
    <t xml:space="preserve">Возрастная категория</t>
  </si>
  <si>
    <t xml:space="preserve">6-11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</si>
  <si>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</si>
  <si>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</si>
  <si>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</si>
  <si>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</si>
  <si>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</si>
  <si>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</si>
  <si>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</si>
  <si>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</si>
  <si>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</si>
  <si>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</si>
  <si>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</si>
  <si>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</si>
  <si>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</si>
  <si>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</si>
  <si>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</si>
  <si>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</si>
  <si>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</si>
  <si>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</si>
  <si>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Запеканка из творога 5% жирности с молоком сгущённым</t>
  </si>
  <si>
    <t xml:space="preserve"> Могильный М.П.2005-№-223</t>
  </si>
  <si>
    <t xml:space="preserve">гор.напиток</t>
  </si>
  <si>
    <t xml:space="preserve">Какао с молоком 2,5% жирности</t>
  </si>
  <si>
    <t xml:space="preserve"> Могильный М.П.2005-№382</t>
  </si>
  <si>
    <t xml:space="preserve">хлеб</t>
  </si>
  <si>
    <t xml:space="preserve">фрукты</t>
  </si>
  <si>
    <t xml:space="preserve">Фрукты (яблоко)</t>
  </si>
  <si>
    <t xml:space="preserve"> Могильный М.П. 2005-338</t>
  </si>
  <si>
    <t xml:space="preserve">итого</t>
  </si>
  <si>
    <t xml:space="preserve">Обед</t>
  </si>
  <si>
    <t xml:space="preserve">закуска</t>
  </si>
  <si>
    <t xml:space="preserve">Овощи свежие в нарезке (помидоры или огурцы)</t>
  </si>
  <si>
    <t xml:space="preserve">Дели принт 2005 — 71</t>
  </si>
  <si>
    <t xml:space="preserve">1 блюдо</t>
  </si>
  <si>
    <t xml:space="preserve">Борщ с капустой и картофелем</t>
  </si>
  <si>
    <t xml:space="preserve">М.П.Могильный2005-82</t>
  </si>
  <si>
    <t xml:space="preserve">2 блюдо</t>
  </si>
  <si>
    <t xml:space="preserve">Котлеты, биточки, шницели из мяса говядины с маслом сливочным 72,5% жирности</t>
  </si>
  <si>
    <t xml:space="preserve"> Могильный М.П. 2005-268</t>
  </si>
  <si>
    <t xml:space="preserve">гарнир</t>
  </si>
  <si>
    <t xml:space="preserve">Картофель отварной</t>
  </si>
  <si>
    <t xml:space="preserve"> Могильный М.П.2005-№310</t>
  </si>
  <si>
    <t xml:space="preserve">напиток</t>
  </si>
  <si>
    <t xml:space="preserve">Компот из свежих плодов</t>
  </si>
  <si>
    <t xml:space="preserve"> Могильный М.П.2005-342</t>
  </si>
  <si>
    <t xml:space="preserve">хлеб бел.</t>
  </si>
  <si>
    <t xml:space="preserve">Хлеб пшеничный </t>
  </si>
  <si>
    <t xml:space="preserve">пром.</t>
  </si>
  <si>
    <t xml:space="preserve">хлеб черн.</t>
  </si>
  <si>
    <t xml:space="preserve">Хлеб ржаной</t>
  </si>
  <si>
    <t xml:space="preserve">Итого за день:</t>
  </si>
  <si>
    <t xml:space="preserve">Каша жидкая молочная из манной крупы</t>
  </si>
  <si>
    <t xml:space="preserve">Могильный М.П.2005-№181</t>
  </si>
  <si>
    <t xml:space="preserve">кисломол.</t>
  </si>
  <si>
    <t xml:space="preserve">Сыр «Российский» (порциями) 50% жирности</t>
  </si>
  <si>
    <t xml:space="preserve">Могильный М.П.2005-15</t>
  </si>
  <si>
    <t xml:space="preserve">Кофейный напиток с молоком 2,5% жирности</t>
  </si>
  <si>
    <t xml:space="preserve">Могильный М.П.2005-№379</t>
  </si>
  <si>
    <t xml:space="preserve">Булочка "Ладушка" йодированая </t>
  </si>
  <si>
    <t xml:space="preserve">Суп картофельный с бобовыми (горох)</t>
  </si>
  <si>
    <t xml:space="preserve">Могильный М.П.2005-102</t>
  </si>
  <si>
    <t xml:space="preserve">Птица, тушеная в соусе сметанном 15% жирности с томатом</t>
  </si>
  <si>
    <t xml:space="preserve">Могильный М.П.2005-290/331</t>
  </si>
  <si>
    <t xml:space="preserve">Макаронные изделия отварные</t>
  </si>
  <si>
    <t xml:space="preserve">Могильный М.П.2005-202</t>
  </si>
  <si>
    <t xml:space="preserve">Сок фруктовый (яблочный)</t>
  </si>
  <si>
    <t xml:space="preserve">Котлета рубленная из бройлер-цыплят с маслом сливочным 72,5% жирности, капуста тушеная</t>
  </si>
  <si>
    <t xml:space="preserve">Могильный М.П.2005-295</t>
  </si>
  <si>
    <t xml:space="preserve">Чай с сахаром</t>
  </si>
  <si>
    <t xml:space="preserve">Могильный М.П.2005-376</t>
  </si>
  <si>
    <t xml:space="preserve">Хлеб пшеничный ,Хлеб ржаной</t>
  </si>
  <si>
    <t xml:space="preserve">Суп картофельный с крупой (ячневой)</t>
  </si>
  <si>
    <t xml:space="preserve">Могильный М.П.2005-101</t>
  </si>
  <si>
    <t xml:space="preserve">Рагу из птицы</t>
  </si>
  <si>
    <t xml:space="preserve">Могильный М.П.2005-289</t>
  </si>
  <si>
    <t xml:space="preserve">Компот из смеси сухофруктов</t>
  </si>
  <si>
    <t xml:space="preserve">Могильный М.П.2005-349</t>
  </si>
  <si>
    <t xml:space="preserve">Суп молочный с макаронными изделиями</t>
  </si>
  <si>
    <t xml:space="preserve">Могильный М.П.2005-120</t>
  </si>
  <si>
    <t xml:space="preserve">Могильный М.П.2005-382</t>
  </si>
  <si>
    <t xml:space="preserve">Фрукты свежие (яблоко)</t>
  </si>
  <si>
    <t xml:space="preserve">Икра свекольная</t>
  </si>
  <si>
    <t xml:space="preserve">Могильный М.П.2005-75</t>
  </si>
  <si>
    <t xml:space="preserve">Суп картофельный с  клецками</t>
  </si>
  <si>
    <t xml:space="preserve">Могильный М.П.2005-108/109</t>
  </si>
  <si>
    <t xml:space="preserve">Рыба, тушенная (минтай) в томате с овощами</t>
  </si>
  <si>
    <t xml:space="preserve">Могильный М.П.2005-229</t>
  </si>
  <si>
    <t xml:space="preserve">Пюре картофельное</t>
  </si>
  <si>
    <t xml:space="preserve">Могильный М.П.2005-312</t>
  </si>
  <si>
    <t xml:space="preserve">Могильный М.П.2005-342</t>
  </si>
  <si>
    <t xml:space="preserve">Яйцо вареное, Икра кабачковая</t>
  </si>
  <si>
    <t xml:space="preserve"> Могильный М.П. 2005-209</t>
  </si>
  <si>
    <t xml:space="preserve">Компот из лимонов</t>
  </si>
  <si>
    <t xml:space="preserve">А.И.Здобнов — 864</t>
  </si>
  <si>
    <t xml:space="preserve">М.П.Могильный 2005 — 71</t>
  </si>
  <si>
    <t xml:space="preserve">Суп картофельный с бобовыми (фасоль)</t>
  </si>
  <si>
    <t xml:space="preserve"> Могильный М.П. 2005-102</t>
  </si>
  <si>
    <t xml:space="preserve">Котлеты или биточки рыбные (минтай) с маслом сливочным 72,5% жирности</t>
  </si>
  <si>
    <t xml:space="preserve"> Могильный М.П. 2005-234</t>
  </si>
  <si>
    <t xml:space="preserve">Каша рассыпчатая пшенная с овощами</t>
  </si>
  <si>
    <t xml:space="preserve">М.П.Могильный 2012–166</t>
  </si>
  <si>
    <t xml:space="preserve"> Могильный М.П. 2005-349</t>
  </si>
  <si>
    <t xml:space="preserve">Тефтели из говядины 2-ой вариант с соусом сметанным 15% жирности с томатом и луком, Каша рассыпчатая гречневая</t>
  </si>
  <si>
    <t xml:space="preserve">М.П.Могильный 2005-279/333</t>
  </si>
  <si>
    <t xml:space="preserve">Щи из свежей капусты с картофелем и сметанной 15% жирности</t>
  </si>
  <si>
    <t xml:space="preserve">М.П.Могильный 2005-88</t>
  </si>
  <si>
    <t xml:space="preserve">Кнели из кур, бройлер-цыплят с рисом</t>
  </si>
  <si>
    <t xml:space="preserve">90/5</t>
  </si>
  <si>
    <t xml:space="preserve">М.П.Могильный 2005-301</t>
  </si>
  <si>
    <t xml:space="preserve">Макаронные изделия отварные с маслом сливочным 72,5% жирности</t>
  </si>
  <si>
    <t xml:space="preserve">150/5</t>
  </si>
  <si>
    <t xml:space="preserve">М.П.Могильный 2005-203</t>
  </si>
  <si>
    <t xml:space="preserve">Кисель из яблок</t>
  </si>
  <si>
    <t xml:space="preserve">М.П.Могильный 2005-352</t>
  </si>
  <si>
    <t xml:space="preserve">Каша жидкая молочная рисовая</t>
  </si>
  <si>
    <t xml:space="preserve">М.П.Могильный 2005-182</t>
  </si>
  <si>
    <t xml:space="preserve">Чай с лимоном</t>
  </si>
  <si>
    <t xml:space="preserve">М.П.Могильный 2005-377</t>
  </si>
  <si>
    <t xml:space="preserve">Булочка "Ладушка" йодированная</t>
  </si>
  <si>
    <t xml:space="preserve">Икра морковная</t>
  </si>
  <si>
    <t xml:space="preserve">М.П.Могильный 2005-75</t>
  </si>
  <si>
    <t xml:space="preserve">Рассольник "Ленинградский" с крупой перловой</t>
  </si>
  <si>
    <t xml:space="preserve">М.П.Могильный 2005-96</t>
  </si>
  <si>
    <t xml:space="preserve">Жаркое  из говядины по-домашнему</t>
  </si>
  <si>
    <t xml:space="preserve">Новосибирс 2022 № 54-9м</t>
  </si>
  <si>
    <t xml:space="preserve">210</t>
  </si>
  <si>
    <t xml:space="preserve"> Могильный М.П.2005</t>
  </si>
  <si>
    <t xml:space="preserve"> Могильный М.П.2005-338</t>
  </si>
  <si>
    <t xml:space="preserve"> Могильный М.П.2005-102</t>
  </si>
  <si>
    <t xml:space="preserve">Шницель рыбный (минтай) (натуральный)с маслом сливочным 72,5% жирности</t>
  </si>
  <si>
    <t xml:space="preserve"> Могильный М.П.2005-235</t>
  </si>
  <si>
    <t xml:space="preserve">М.П.Могильный-349</t>
  </si>
  <si>
    <t xml:space="preserve">Свекольник</t>
  </si>
  <si>
    <t xml:space="preserve">М.П.Могильный 2012-145</t>
  </si>
  <si>
    <t xml:space="preserve">М.П.Могильный 2005-229</t>
  </si>
  <si>
    <t xml:space="preserve">Рис отварной</t>
  </si>
  <si>
    <t xml:space="preserve">М.П.Могильный 2005-304</t>
  </si>
  <si>
    <t xml:space="preserve">Кисель из повидла</t>
  </si>
  <si>
    <t xml:space="preserve">М.П.Могильный 2005-360</t>
  </si>
  <si>
    <t xml:space="preserve">Яйцо вареное, Икра свекольная</t>
  </si>
  <si>
    <t xml:space="preserve">М.П.Могильный 2005-108/109</t>
  </si>
  <si>
    <t xml:space="preserve">Птица отварная</t>
  </si>
  <si>
    <t xml:space="preserve">М.П.Могильный 2005-288</t>
  </si>
  <si>
    <t xml:space="preserve">Рагу из овощей</t>
  </si>
  <si>
    <t xml:space="preserve">М.П.Могильный 2005-143</t>
  </si>
  <si>
    <t xml:space="preserve">М.П.Могильный 2005-349</t>
  </si>
  <si>
    <t xml:space="preserve">М.П.Могильный 2005 -15</t>
  </si>
  <si>
    <t xml:space="preserve">М.П.Могильный 2005 -379</t>
  </si>
  <si>
    <t xml:space="preserve">Ватрушка с повидлом</t>
  </si>
  <si>
    <t xml:space="preserve">А.И.Здобнов -1058</t>
  </si>
  <si>
    <t xml:space="preserve">М.П.Могильный 2005 - 71</t>
  </si>
  <si>
    <t xml:space="preserve">М.П.Могильный 2005 -102</t>
  </si>
  <si>
    <t xml:space="preserve">М.П.Могильный 2005 -301</t>
  </si>
  <si>
    <t xml:space="preserve">Каша рассыпчатая пшеничная</t>
  </si>
  <si>
    <t xml:space="preserve">М.П.Могильный 2005 -302</t>
  </si>
  <si>
    <t xml:space="preserve">М.П.Могильный 2005-181</t>
  </si>
  <si>
    <t xml:space="preserve">М.П.Могильный 2005-376</t>
  </si>
  <si>
    <t xml:space="preserve">Булочка "Ладушка" йодированая</t>
  </si>
  <si>
    <t xml:space="preserve">М.П.Могильный 2005-338</t>
  </si>
  <si>
    <t xml:space="preserve">Тефтели из говядины 2-ой вариант с соусом сметанным 15% жирности с томатом и луком</t>
  </si>
  <si>
    <t xml:space="preserve">Каша рассыпчатая гречневая</t>
  </si>
  <si>
    <t xml:space="preserve">М.П.Могильный 2005-302</t>
  </si>
  <si>
    <t xml:space="preserve">М.П.Могильный 2005-101</t>
  </si>
  <si>
    <t xml:space="preserve">М.П.Могильный 2005-312</t>
  </si>
  <si>
    <t xml:space="preserve">Котлеты или биточки рыбные (минтай) с маслом сливочным 72,5% жирности, Каша рассыпчатая рисовая с овощами</t>
  </si>
  <si>
    <t xml:space="preserve">М.П.Могильный 2005-234</t>
  </si>
  <si>
    <t xml:space="preserve">Суп картофельный с крупой (пшенной)</t>
  </si>
  <si>
    <t xml:space="preserve">М.П.Могильный 2005-102</t>
  </si>
  <si>
    <t xml:space="preserve">М.П.Могильный 2005.-289</t>
  </si>
  <si>
    <t xml:space="preserve">Борщ с фасолью и картофелем со сметанной 15% жирности</t>
  </si>
  <si>
    <t xml:space="preserve">М.П.Могильный 2005-84</t>
  </si>
  <si>
    <t xml:space="preserve">Голубцы "Любительские" из мяса говядины, Соус сметанный 15% жирности с томатом</t>
  </si>
  <si>
    <t xml:space="preserve">Могильный М.П. 2012-№298</t>
  </si>
  <si>
    <t xml:space="preserve">М.П.Могильный 2005-202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</si>
</sst>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0.00"/>
    <numFmt numFmtId="167" formatCode="@"/>
  </numFmts>
  <fonts count="22">
    <font>
      <sz val="11"/>
      <color theme="1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theme="1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 val="true"/>
      <sz val="8"/>
      <color theme="1"/>
      <name val="Arial"/>
      <family val="2"/>
      <charset val="204"/>
    </font>
    <font>
      <b val="true"/>
      <sz val="8"/>
      <color theme="1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b val="true"/>
      <i val="true"/>
      <sz val="8"/>
      <color rgb="FF2D2D2D"/>
      <name val="Arial"/>
      <family val="2"/>
      <charset val="204"/>
    </font>
    <font>
      <sz val="11"/>
      <color theme="1"/>
      <name val="Times New Roman"/>
      <family val="1"/>
      <charset val="1"/>
    </font>
    <font>
      <i val="true"/>
      <sz val="11"/>
      <color theme="1"/>
      <name val="Times New Roman"/>
      <family val="1"/>
      <charset val="1"/>
    </font>
    <font>
      <i val="true"/>
      <sz val="11"/>
      <color rgb="FF000000"/>
      <name val="Times New Roman"/>
      <family val="1"/>
      <charset val="1"/>
    </font>
    <font>
      <i val="true"/>
      <sz val="9"/>
      <color theme="1"/>
      <name val="Times New Roman"/>
      <family val="1"/>
      <charset val="1"/>
    </font>
    <font>
      <i val="true"/>
      <sz val="9"/>
      <color rgb="FF000000"/>
      <name val="Times New Roman"/>
      <family val="1"/>
      <charset val="1"/>
    </font>
    <font>
      <i val="true"/>
      <sz val="11"/>
      <color theme="1"/>
      <name val="Calibri"/>
      <family val="2"/>
      <charset val="204"/>
    </font>
    <font>
      <b val="true"/>
      <sz val="10"/>
      <color rgb="FF2D2D2D"/>
      <name val="Arial"/>
      <family val="2"/>
      <charset val="204"/>
    </font>
    <font>
      <sz val="11"/>
      <color rgb="FF000000"/>
      <name val="Times New Roman"/>
      <family val="1"/>
      <charset val="1"/>
    </font>
    <font>
      <sz val="9"/>
      <color theme="1"/>
      <name val="Arial"/>
      <family val="2"/>
      <charset val="204"/>
    </font>
    <font>
      <i val="true"/>
      <sz val="11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 tint="-0.15"/>
        <bgColor rgb="FFC0C0C0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9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13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14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2" borderId="1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12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13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4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2" borderId="15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12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2" fillId="2" borderId="1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4" fontId="15" fillId="2" borderId="15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right" vertical="top" textRotation="0" wrapText="false" indent="0" shrinkToFit="false"/>
      <protection locked="false" hidden="false"/>
    </xf>
    <xf numFmtId="164" fontId="13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0" borderId="1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2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1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1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6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2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2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3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3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3" borderId="2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3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3" borderId="2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3" borderId="2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2" borderId="1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9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5" fontId="14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4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3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1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1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4" fillId="3" borderId="21" xfId="0" applyFont="true" applyBorder="true" applyAlignment="true" applyProtection="true">
      <alignment horizontal="general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 pitchFamily="0" charset="1"/>
        <a:ea typeface="Arial" pitchFamily="0" charset="1"/>
        <a:cs typeface="Arial" pitchFamily="0" charset="1"/>
      </a:majorFont>
      <a:minorFont>
        <a:latin typeface="Calibri" panose="020F0502020204030204" pitchFamily="0" charset="1"/>
        <a:ea typeface="Arial" pitchFamily="0" charset="1"/>
        <a:cs typeface="Arial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048576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70" zoomScalePageLayoutView="100" workbookViewId="0">
      <pane xSplit="4" ySplit="5" topLeftCell="E153" activePane="bottomRight" state="frozen"/>
      <selection pane="topLeft" activeCell="A1" activeCellId="0" sqref="A1"/>
      <selection pane="topRight" activeCell="E1" activeCellId="0" sqref="E1"/>
      <selection pane="bottomLeft" activeCell="A153" activeCellId="0" sqref="A153"/>
      <selection pane="bottomRight" activeCell="E255" activeCellId="0" sqref="E255"/>
    </sheetView>
  </sheetViews>
  <sheetFormatPr defaultColWidth="9.1484375" defaultRowHeight="12.75" customHeight="true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9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7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5"/>
    <col collapsed="false" customWidth="true" hidden="false" outlineLevel="0" max="10" min="10" style="1" width="8.15"/>
    <col collapsed="false" customWidth="true" hidden="false" outlineLevel="0" max="11" min="11" style="1" width="10"/>
    <col collapsed="false" customWidth="false" hidden="false" outlineLevel="0" max="16384" min="12" style="1" width="9.14"/>
  </cols>
  <sheetData>
    <row r="1" customFormat="false" ht="13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35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27</v>
      </c>
      <c r="I3" s="10" t="n">
        <v>5</v>
      </c>
      <c r="J3" s="11" t="n">
        <v>2025</v>
      </c>
      <c r="K3" s="2"/>
    </row>
    <row r="4" s="1" customFormat="true" ht="12.75" hidden="false" customHeight="false" outlineLevel="0" collapsed="false">
      <c r="D4" s="7"/>
      <c r="H4" s="12" t="s">
        <v>11</v>
      </c>
      <c r="I4" s="12" t="s">
        <v>12</v>
      </c>
      <c r="J4" s="12" t="s">
        <v>13</v>
      </c>
    </row>
    <row r="5" customFormat="false" ht="27.5" hidden="false" customHeight="fals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5" t="s">
        <v>25</v>
      </c>
    </row>
    <row r="6" customFormat="false" ht="32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2" t="n">
        <v>210</v>
      </c>
      <c r="G6" s="23" t="n">
        <v>26.23</v>
      </c>
      <c r="H6" s="23" t="n">
        <v>10.8</v>
      </c>
      <c r="I6" s="23" t="n">
        <v>42.43</v>
      </c>
      <c r="J6" s="22" t="n">
        <v>372.86</v>
      </c>
      <c r="K6" s="24" t="s">
        <v>29</v>
      </c>
      <c r="L6" s="25"/>
    </row>
    <row r="7" customFormat="false" ht="32" hidden="false" customHeight="false" outlineLevel="0" collapsed="false">
      <c r="A7" s="26"/>
      <c r="B7" s="27"/>
      <c r="C7" s="28"/>
      <c r="D7" s="29" t="s">
        <v>30</v>
      </c>
      <c r="E7" s="30" t="s">
        <v>31</v>
      </c>
      <c r="F7" s="31" t="n">
        <v>200</v>
      </c>
      <c r="G7" s="23" t="n">
        <v>3.76</v>
      </c>
      <c r="H7" s="23" t="n">
        <v>3.2</v>
      </c>
      <c r="I7" s="23" t="n">
        <v>26.74</v>
      </c>
      <c r="J7" s="30" t="n">
        <v>150.8</v>
      </c>
      <c r="K7" s="32" t="s">
        <v>32</v>
      </c>
      <c r="L7" s="33"/>
    </row>
    <row r="8" customFormat="false" ht="13.8" hidden="false" customHeight="false" outlineLevel="0" collapsed="false">
      <c r="A8" s="26"/>
      <c r="B8" s="27"/>
      <c r="C8" s="28"/>
      <c r="D8" s="29" t="s">
        <v>33</v>
      </c>
      <c r="E8" s="30"/>
      <c r="F8" s="30"/>
      <c r="G8" s="30"/>
      <c r="H8" s="30"/>
      <c r="I8" s="30"/>
      <c r="J8" s="30"/>
      <c r="K8" s="32"/>
      <c r="L8" s="33"/>
    </row>
    <row r="9" customFormat="false" ht="32" hidden="false" customHeight="false" outlineLevel="0" collapsed="false">
      <c r="A9" s="26"/>
      <c r="B9" s="27"/>
      <c r="C9" s="28"/>
      <c r="D9" s="29" t="s">
        <v>34</v>
      </c>
      <c r="E9" s="30" t="s">
        <v>35</v>
      </c>
      <c r="F9" s="31" t="n">
        <v>100</v>
      </c>
      <c r="G9" s="23" t="n">
        <v>0.4</v>
      </c>
      <c r="H9" s="23" t="n">
        <v>0</v>
      </c>
      <c r="I9" s="23" t="n">
        <v>12.6</v>
      </c>
      <c r="J9" s="30" t="n">
        <v>52</v>
      </c>
      <c r="K9" s="32" t="s">
        <v>36</v>
      </c>
      <c r="L9" s="33"/>
    </row>
    <row r="10" customFormat="false" ht="13.8" hidden="false" customHeight="false" outlineLevel="0" collapsed="false">
      <c r="A10" s="26"/>
      <c r="B10" s="27"/>
      <c r="C10" s="28"/>
      <c r="D10" s="34"/>
      <c r="E10" s="30"/>
      <c r="F10" s="30"/>
      <c r="G10" s="30"/>
      <c r="H10" s="30"/>
      <c r="I10" s="30"/>
      <c r="J10" s="30"/>
      <c r="K10" s="35"/>
      <c r="L10" s="33"/>
    </row>
    <row r="11" customFormat="false" ht="13.8" hidden="false" customHeight="false" outlineLevel="0" collapsed="false">
      <c r="A11" s="26"/>
      <c r="B11" s="27"/>
      <c r="C11" s="28"/>
      <c r="D11" s="34"/>
      <c r="E11" s="30"/>
      <c r="F11" s="30"/>
      <c r="G11" s="30"/>
      <c r="H11" s="30"/>
      <c r="I11" s="30"/>
      <c r="J11" s="30"/>
      <c r="K11" s="35"/>
      <c r="L11" s="33"/>
    </row>
    <row r="12" customFormat="false" ht="14.5" hidden="false" customHeight="false" outlineLevel="0" collapsed="false">
      <c r="A12" s="36"/>
      <c r="B12" s="37"/>
      <c r="C12" s="38"/>
      <c r="D12" s="39" t="s">
        <v>37</v>
      </c>
      <c r="E12" s="40"/>
      <c r="F12" s="40" t="n">
        <f aca="false">SUM(F6:F11)</f>
        <v>510</v>
      </c>
      <c r="G12" s="40" t="n">
        <f aca="false">SUM(G6:G11)</f>
        <v>30.39</v>
      </c>
      <c r="H12" s="40" t="n">
        <f aca="false">SUM(H6:H11)</f>
        <v>14</v>
      </c>
      <c r="I12" s="40" t="n">
        <f aca="false">SUM(I6:I11)</f>
        <v>81.77</v>
      </c>
      <c r="J12" s="40" t="n">
        <f aca="false">SUM(J6:J11)</f>
        <v>575.66</v>
      </c>
      <c r="K12" s="41"/>
      <c r="L12" s="42" t="n">
        <f aca="false">SUM(L6:L11)</f>
        <v>0</v>
      </c>
    </row>
    <row r="13" customFormat="false" ht="22" hidden="false" customHeight="false" outlineLevel="0" collapsed="false">
      <c r="A13" s="43" t="n">
        <f aca="false">A6</f>
        <v>1</v>
      </c>
      <c r="B13" s="44" t="n">
        <f aca="false">B6</f>
        <v>1</v>
      </c>
      <c r="C13" s="45" t="s">
        <v>38</v>
      </c>
      <c r="D13" s="46" t="s">
        <v>39</v>
      </c>
      <c r="E13" s="30" t="s">
        <v>40</v>
      </c>
      <c r="F13" s="30" t="n">
        <v>60</v>
      </c>
      <c r="G13" s="30" t="n">
        <v>0.72</v>
      </c>
      <c r="H13" s="30" t="n">
        <v>0.12</v>
      </c>
      <c r="I13" s="30" t="n">
        <v>27.76</v>
      </c>
      <c r="J13" s="30" t="n">
        <v>15.6</v>
      </c>
      <c r="K13" s="35" t="s">
        <v>41</v>
      </c>
      <c r="L13" s="47"/>
    </row>
    <row r="14" customFormat="false" ht="22" hidden="false" customHeight="false" outlineLevel="0" collapsed="false">
      <c r="A14" s="26"/>
      <c r="B14" s="27"/>
      <c r="C14" s="28"/>
      <c r="D14" s="46" t="s">
        <v>42</v>
      </c>
      <c r="E14" s="31" t="s">
        <v>43</v>
      </c>
      <c r="F14" s="31" t="n">
        <v>200</v>
      </c>
      <c r="G14" s="48" t="n">
        <v>1.4</v>
      </c>
      <c r="H14" s="48" t="n">
        <v>3.7</v>
      </c>
      <c r="I14" s="48" t="n">
        <v>9</v>
      </c>
      <c r="J14" s="48" t="n">
        <v>75.5</v>
      </c>
      <c r="K14" s="49" t="s">
        <v>44</v>
      </c>
      <c r="L14" s="47"/>
    </row>
    <row r="15" customFormat="false" ht="32" hidden="false" customHeight="false" outlineLevel="0" collapsed="false">
      <c r="A15" s="26"/>
      <c r="B15" s="27"/>
      <c r="C15" s="28"/>
      <c r="D15" s="46" t="s">
        <v>45</v>
      </c>
      <c r="E15" s="31" t="s">
        <v>46</v>
      </c>
      <c r="F15" s="31" t="n">
        <v>95</v>
      </c>
      <c r="G15" s="23" t="n">
        <v>13.32</v>
      </c>
      <c r="H15" s="23" t="n">
        <v>17.46</v>
      </c>
      <c r="I15" s="23" t="n">
        <v>19.98</v>
      </c>
      <c r="J15" s="23" t="n">
        <v>289.8</v>
      </c>
      <c r="K15" s="50" t="s">
        <v>47</v>
      </c>
      <c r="L15" s="47"/>
    </row>
    <row r="16" customFormat="false" ht="32" hidden="false" customHeight="false" outlineLevel="0" collapsed="false">
      <c r="A16" s="26"/>
      <c r="B16" s="27"/>
      <c r="C16" s="28"/>
      <c r="D16" s="46" t="s">
        <v>48</v>
      </c>
      <c r="E16" s="31" t="s">
        <v>49</v>
      </c>
      <c r="F16" s="31" t="n">
        <v>155</v>
      </c>
      <c r="G16" s="23" t="n">
        <v>3.05</v>
      </c>
      <c r="H16" s="23" t="n">
        <v>4.17</v>
      </c>
      <c r="I16" s="23" t="n">
        <v>24.08</v>
      </c>
      <c r="J16" s="23" t="n">
        <v>146</v>
      </c>
      <c r="K16" s="50" t="s">
        <v>50</v>
      </c>
      <c r="L16" s="47"/>
    </row>
    <row r="17" customFormat="false" ht="22" hidden="false" customHeight="false" outlineLevel="0" collapsed="false">
      <c r="A17" s="26"/>
      <c r="B17" s="27"/>
      <c r="C17" s="28"/>
      <c r="D17" s="46" t="s">
        <v>51</v>
      </c>
      <c r="E17" s="31" t="s">
        <v>52</v>
      </c>
      <c r="F17" s="31" t="n">
        <v>200</v>
      </c>
      <c r="G17" s="23" t="n">
        <v>0.16</v>
      </c>
      <c r="H17" s="23" t="n">
        <v>0</v>
      </c>
      <c r="I17" s="23" t="n">
        <v>29</v>
      </c>
      <c r="J17" s="23" t="n">
        <v>116.6</v>
      </c>
      <c r="K17" s="50" t="s">
        <v>53</v>
      </c>
      <c r="L17" s="47"/>
    </row>
    <row r="18" customFormat="false" ht="14.5" hidden="false" customHeight="false" outlineLevel="0" collapsed="false">
      <c r="A18" s="26"/>
      <c r="B18" s="27"/>
      <c r="C18" s="28"/>
      <c r="D18" s="46" t="s">
        <v>54</v>
      </c>
      <c r="E18" s="31" t="s">
        <v>55</v>
      </c>
      <c r="F18" s="31" t="n">
        <v>30</v>
      </c>
      <c r="G18" s="23" t="n">
        <v>2.37</v>
      </c>
      <c r="H18" s="23" t="n">
        <v>0.3</v>
      </c>
      <c r="I18" s="23" t="n">
        <v>14.5</v>
      </c>
      <c r="J18" s="23" t="n">
        <v>71</v>
      </c>
      <c r="K18" s="49" t="s">
        <v>56</v>
      </c>
      <c r="L18" s="47"/>
    </row>
    <row r="19" customFormat="false" ht="14.5" hidden="false" customHeight="false" outlineLevel="0" collapsed="false">
      <c r="A19" s="26"/>
      <c r="B19" s="27"/>
      <c r="C19" s="28"/>
      <c r="D19" s="46" t="s">
        <v>57</v>
      </c>
      <c r="E19" s="31" t="s">
        <v>58</v>
      </c>
      <c r="F19" s="31" t="n">
        <v>20</v>
      </c>
      <c r="G19" s="23" t="n">
        <v>1.32</v>
      </c>
      <c r="H19" s="23" t="n">
        <v>0.24</v>
      </c>
      <c r="I19" s="23" t="n">
        <v>6.68</v>
      </c>
      <c r="J19" s="23" t="n">
        <v>34.6</v>
      </c>
      <c r="K19" s="49" t="s">
        <v>56</v>
      </c>
      <c r="L19" s="47"/>
    </row>
    <row r="20" customFormat="false" ht="13.8" hidden="false" customHeight="false" outlineLevel="0" collapsed="false">
      <c r="A20" s="26"/>
      <c r="B20" s="27"/>
      <c r="C20" s="28"/>
      <c r="D20" s="51"/>
      <c r="E20" s="52"/>
      <c r="F20" s="53"/>
      <c r="G20" s="53"/>
      <c r="H20" s="53"/>
      <c r="I20" s="53"/>
      <c r="J20" s="53"/>
      <c r="K20" s="35"/>
      <c r="L20" s="47"/>
    </row>
    <row r="21" customFormat="false" ht="13.8" hidden="false" customHeight="false" outlineLevel="0" collapsed="false">
      <c r="A21" s="26"/>
      <c r="B21" s="27"/>
      <c r="C21" s="28"/>
      <c r="D21" s="51"/>
      <c r="E21" s="52"/>
      <c r="F21" s="53"/>
      <c r="G21" s="53"/>
      <c r="H21" s="53"/>
      <c r="I21" s="53"/>
      <c r="J21" s="53"/>
      <c r="K21" s="35"/>
      <c r="L21" s="47"/>
    </row>
    <row r="22" customFormat="false" ht="14.5" hidden="false" customHeight="false" outlineLevel="0" collapsed="false">
      <c r="A22" s="36"/>
      <c r="B22" s="37"/>
      <c r="C22" s="38"/>
      <c r="D22" s="54" t="s">
        <v>37</v>
      </c>
      <c r="E22" s="55"/>
      <c r="F22" s="56" t="n">
        <f aca="false">SUM(F13:F21)</f>
        <v>760</v>
      </c>
      <c r="G22" s="56" t="n">
        <f aca="false">SUM(G13:G21)</f>
        <v>22.34</v>
      </c>
      <c r="H22" s="56" t="n">
        <f aca="false">SUM(H13:H21)</f>
        <v>25.99</v>
      </c>
      <c r="I22" s="56" t="n">
        <f aca="false">SUM(I13:I21)</f>
        <v>131</v>
      </c>
      <c r="J22" s="56" t="n">
        <f aca="false">SUM(J13:J21)</f>
        <v>749.1</v>
      </c>
      <c r="K22" s="41"/>
      <c r="L22" s="57" t="n">
        <f aca="false">SUM(L13:L21)</f>
        <v>0</v>
      </c>
    </row>
    <row r="23" customFormat="false" ht="14.5" hidden="false" customHeight="true" outlineLevel="0" collapsed="false">
      <c r="A23" s="58" t="n">
        <f aca="false">A6</f>
        <v>1</v>
      </c>
      <c r="B23" s="59" t="n">
        <f aca="false">B6</f>
        <v>1</v>
      </c>
      <c r="C23" s="60" t="s">
        <v>59</v>
      </c>
      <c r="D23" s="60"/>
      <c r="E23" s="61"/>
      <c r="F23" s="62" t="n">
        <f aca="false">F12+F22</f>
        <v>1270</v>
      </c>
      <c r="G23" s="62" t="n">
        <f aca="false">G12+G22</f>
        <v>52.73</v>
      </c>
      <c r="H23" s="62" t="n">
        <f aca="false">H12+H22</f>
        <v>39.99</v>
      </c>
      <c r="I23" s="62" t="n">
        <f aca="false">I12+I22</f>
        <v>212.77</v>
      </c>
      <c r="J23" s="62" t="n">
        <f aca="false">J12+J22</f>
        <v>1324.76</v>
      </c>
      <c r="K23" s="63"/>
      <c r="L23" s="64" t="n">
        <f aca="false">L12+L22</f>
        <v>0</v>
      </c>
    </row>
    <row r="24" customFormat="false" ht="32" hidden="false" customHeight="false" outlineLevel="0" collapsed="false">
      <c r="A24" s="65" t="n">
        <v>1</v>
      </c>
      <c r="B24" s="27" t="n">
        <v>2</v>
      </c>
      <c r="C24" s="20" t="s">
        <v>26</v>
      </c>
      <c r="D24" s="66" t="s">
        <v>27</v>
      </c>
      <c r="E24" s="22" t="s">
        <v>60</v>
      </c>
      <c r="F24" s="22" t="n">
        <v>205</v>
      </c>
      <c r="G24" s="22" t="n">
        <v>6</v>
      </c>
      <c r="H24" s="22" t="n">
        <v>3</v>
      </c>
      <c r="I24" s="22" t="n">
        <v>43.4</v>
      </c>
      <c r="J24" s="22" t="n">
        <v>225</v>
      </c>
      <c r="K24" s="67" t="s">
        <v>61</v>
      </c>
      <c r="L24" s="68"/>
    </row>
    <row r="25" customFormat="false" ht="22" hidden="false" customHeight="false" outlineLevel="0" collapsed="false">
      <c r="A25" s="65"/>
      <c r="B25" s="27"/>
      <c r="C25" s="28"/>
      <c r="D25" s="51" t="s">
        <v>62</v>
      </c>
      <c r="E25" s="30" t="s">
        <v>63</v>
      </c>
      <c r="F25" s="30" t="n">
        <v>20</v>
      </c>
      <c r="G25" s="30" t="n">
        <v>4.64</v>
      </c>
      <c r="H25" s="30" t="n">
        <v>5.91</v>
      </c>
      <c r="I25" s="30" t="n">
        <v>0</v>
      </c>
      <c r="J25" s="30" t="n">
        <v>72</v>
      </c>
      <c r="K25" s="35" t="s">
        <v>64</v>
      </c>
      <c r="L25" s="47"/>
    </row>
    <row r="26" customFormat="false" ht="32" hidden="false" customHeight="false" outlineLevel="0" collapsed="false">
      <c r="A26" s="65"/>
      <c r="B26" s="27"/>
      <c r="C26" s="28"/>
      <c r="D26" s="46" t="s">
        <v>30</v>
      </c>
      <c r="E26" s="30" t="s">
        <v>65</v>
      </c>
      <c r="F26" s="30" t="n">
        <v>200</v>
      </c>
      <c r="G26" s="30" t="n">
        <v>3.58</v>
      </c>
      <c r="H26" s="30" t="n">
        <v>2.68</v>
      </c>
      <c r="I26" s="30" t="n">
        <v>28.34</v>
      </c>
      <c r="J26" s="30" t="n">
        <v>151.8</v>
      </c>
      <c r="K26" s="35" t="s">
        <v>66</v>
      </c>
      <c r="L26" s="47"/>
    </row>
    <row r="27" customFormat="false" ht="14.5" hidden="false" customHeight="false" outlineLevel="0" collapsed="false">
      <c r="A27" s="65"/>
      <c r="B27" s="27"/>
      <c r="C27" s="28"/>
      <c r="D27" s="46" t="s">
        <v>33</v>
      </c>
      <c r="E27" s="30" t="s">
        <v>67</v>
      </c>
      <c r="F27" s="30" t="n">
        <v>50</v>
      </c>
      <c r="G27" s="30" t="n">
        <v>2.75</v>
      </c>
      <c r="H27" s="30" t="n">
        <v>0.55</v>
      </c>
      <c r="I27" s="30" t="n">
        <v>26.8</v>
      </c>
      <c r="J27" s="30" t="n">
        <v>139</v>
      </c>
      <c r="K27" s="35" t="s">
        <v>56</v>
      </c>
      <c r="L27" s="47"/>
    </row>
    <row r="28" customFormat="false" ht="32" hidden="false" customHeight="false" outlineLevel="0" collapsed="false">
      <c r="A28" s="65"/>
      <c r="B28" s="27"/>
      <c r="C28" s="28"/>
      <c r="D28" s="46" t="s">
        <v>34</v>
      </c>
      <c r="E28" s="30" t="s">
        <v>35</v>
      </c>
      <c r="F28" s="30" t="n">
        <v>100</v>
      </c>
      <c r="G28" s="30" t="n">
        <v>0.4</v>
      </c>
      <c r="H28" s="30" t="n">
        <v>0</v>
      </c>
      <c r="I28" s="30" t="n">
        <v>12.6</v>
      </c>
      <c r="J28" s="30" t="n">
        <v>52</v>
      </c>
      <c r="K28" s="35" t="s">
        <v>36</v>
      </c>
      <c r="L28" s="47"/>
    </row>
    <row r="29" customFormat="false" ht="13.8" hidden="false" customHeight="false" outlineLevel="0" collapsed="false">
      <c r="A29" s="65"/>
      <c r="B29" s="27"/>
      <c r="C29" s="28"/>
      <c r="D29" s="51"/>
      <c r="E29" s="30"/>
      <c r="F29" s="30"/>
      <c r="G29" s="30"/>
      <c r="H29" s="30"/>
      <c r="I29" s="30"/>
      <c r="J29" s="30"/>
      <c r="K29" s="35"/>
      <c r="L29" s="47"/>
    </row>
    <row r="30" customFormat="false" ht="13.8" hidden="false" customHeight="false" outlineLevel="0" collapsed="false">
      <c r="A30" s="65"/>
      <c r="B30" s="27"/>
      <c r="C30" s="28"/>
      <c r="D30" s="51"/>
      <c r="E30" s="30"/>
      <c r="F30" s="30"/>
      <c r="G30" s="30"/>
      <c r="H30" s="30"/>
      <c r="I30" s="30"/>
      <c r="J30" s="30"/>
      <c r="K30" s="35"/>
      <c r="L30" s="47"/>
    </row>
    <row r="31" customFormat="false" ht="14.5" hidden="false" customHeight="false" outlineLevel="0" collapsed="false">
      <c r="A31" s="69"/>
      <c r="B31" s="37"/>
      <c r="C31" s="38"/>
      <c r="D31" s="54" t="s">
        <v>37</v>
      </c>
      <c r="E31" s="55"/>
      <c r="F31" s="56" t="n">
        <f aca="false">SUM(F24:F30)</f>
        <v>575</v>
      </c>
      <c r="G31" s="56" t="n">
        <f aca="false">SUM(G24:G30)</f>
        <v>17.37</v>
      </c>
      <c r="H31" s="56" t="n">
        <f aca="false">SUM(H24:H30)</f>
        <v>12.14</v>
      </c>
      <c r="I31" s="56" t="n">
        <f aca="false">SUM(I24:I30)</f>
        <v>111.14</v>
      </c>
      <c r="J31" s="56" t="n">
        <f aca="false">SUM(J24:J30)</f>
        <v>639.8</v>
      </c>
      <c r="K31" s="41"/>
      <c r="L31" s="57" t="n">
        <f aca="false">SUM(L24:L30)</f>
        <v>0</v>
      </c>
    </row>
    <row r="32" customFormat="false" ht="13.8" hidden="false" customHeight="false" outlineLevel="0" collapsed="false">
      <c r="A32" s="44" t="n">
        <f aca="false">A24</f>
        <v>1</v>
      </c>
      <c r="B32" s="44" t="n">
        <f aca="false">B24</f>
        <v>2</v>
      </c>
      <c r="C32" s="45" t="s">
        <v>38</v>
      </c>
      <c r="D32" s="46" t="s">
        <v>39</v>
      </c>
      <c r="E32" s="52"/>
      <c r="F32" s="53"/>
      <c r="G32" s="53"/>
      <c r="H32" s="53"/>
      <c r="I32" s="53"/>
      <c r="J32" s="53"/>
      <c r="K32" s="35"/>
      <c r="L32" s="47"/>
    </row>
    <row r="33" customFormat="false" ht="22" hidden="false" customHeight="false" outlineLevel="0" collapsed="false">
      <c r="A33" s="65"/>
      <c r="B33" s="27"/>
      <c r="C33" s="28"/>
      <c r="D33" s="46" t="s">
        <v>42</v>
      </c>
      <c r="E33" s="31" t="s">
        <v>68</v>
      </c>
      <c r="F33" s="70" t="n">
        <v>200</v>
      </c>
      <c r="G33" s="71" t="n">
        <v>4.39</v>
      </c>
      <c r="H33" s="71" t="n">
        <v>4.21</v>
      </c>
      <c r="I33" s="71" t="n">
        <v>13.08</v>
      </c>
      <c r="J33" s="71" t="n">
        <v>107.8</v>
      </c>
      <c r="K33" s="50" t="s">
        <v>69</v>
      </c>
      <c r="L33" s="47"/>
    </row>
    <row r="34" customFormat="false" ht="32" hidden="false" customHeight="false" outlineLevel="0" collapsed="false">
      <c r="A34" s="65"/>
      <c r="B34" s="27"/>
      <c r="C34" s="28"/>
      <c r="D34" s="46" t="s">
        <v>45</v>
      </c>
      <c r="E34" s="31" t="s">
        <v>70</v>
      </c>
      <c r="F34" s="31" t="n">
        <v>120</v>
      </c>
      <c r="G34" s="23" t="n">
        <v>18.9</v>
      </c>
      <c r="H34" s="23" t="n">
        <v>23.94</v>
      </c>
      <c r="I34" s="23" t="n">
        <v>5.32</v>
      </c>
      <c r="J34" s="23" t="n">
        <v>312.2</v>
      </c>
      <c r="K34" s="50" t="s">
        <v>71</v>
      </c>
      <c r="L34" s="47"/>
    </row>
    <row r="35" customFormat="false" ht="22" hidden="false" customHeight="false" outlineLevel="0" collapsed="false">
      <c r="A35" s="65"/>
      <c r="B35" s="27"/>
      <c r="C35" s="28"/>
      <c r="D35" s="46" t="s">
        <v>48</v>
      </c>
      <c r="E35" s="31" t="s">
        <v>72</v>
      </c>
      <c r="F35" s="31" t="n">
        <v>150</v>
      </c>
      <c r="G35" s="23" t="n">
        <v>5.4</v>
      </c>
      <c r="H35" s="23" t="n">
        <v>6.3</v>
      </c>
      <c r="I35" s="23" t="n">
        <v>36.6</v>
      </c>
      <c r="J35" s="23" t="n">
        <v>225</v>
      </c>
      <c r="K35" s="50" t="s">
        <v>73</v>
      </c>
      <c r="L35" s="47"/>
    </row>
    <row r="36" customFormat="false" ht="14.5" hidden="false" customHeight="false" outlineLevel="0" collapsed="false">
      <c r="A36" s="65"/>
      <c r="B36" s="27"/>
      <c r="C36" s="28"/>
      <c r="D36" s="46" t="s">
        <v>51</v>
      </c>
      <c r="E36" s="31" t="s">
        <v>74</v>
      </c>
      <c r="F36" s="31" t="n">
        <v>200</v>
      </c>
      <c r="G36" s="23" t="n">
        <v>1</v>
      </c>
      <c r="H36" s="23" t="n">
        <v>0</v>
      </c>
      <c r="I36" s="23" t="n">
        <v>24.4</v>
      </c>
      <c r="J36" s="23" t="n">
        <v>101.6</v>
      </c>
      <c r="K36" s="50" t="s">
        <v>56</v>
      </c>
      <c r="L36" s="47"/>
    </row>
    <row r="37" customFormat="false" ht="14.5" hidden="false" customHeight="false" outlineLevel="0" collapsed="false">
      <c r="A37" s="65"/>
      <c r="B37" s="27"/>
      <c r="C37" s="28"/>
      <c r="D37" s="46" t="s">
        <v>54</v>
      </c>
      <c r="E37" s="31" t="s">
        <v>55</v>
      </c>
      <c r="F37" s="31" t="n">
        <v>30</v>
      </c>
      <c r="G37" s="23" t="n">
        <v>2.37</v>
      </c>
      <c r="H37" s="23" t="n">
        <v>0.3</v>
      </c>
      <c r="I37" s="23" t="n">
        <v>14.5</v>
      </c>
      <c r="J37" s="23" t="n">
        <v>71</v>
      </c>
      <c r="K37" s="50" t="s">
        <v>56</v>
      </c>
      <c r="L37" s="47"/>
    </row>
    <row r="38" customFormat="false" ht="14.5" hidden="false" customHeight="false" outlineLevel="0" collapsed="false">
      <c r="A38" s="65"/>
      <c r="B38" s="27"/>
      <c r="C38" s="28"/>
      <c r="D38" s="46" t="s">
        <v>57</v>
      </c>
      <c r="E38" s="31" t="s">
        <v>58</v>
      </c>
      <c r="F38" s="31" t="n">
        <v>20</v>
      </c>
      <c r="G38" s="23" t="n">
        <v>1.32</v>
      </c>
      <c r="H38" s="23" t="n">
        <v>0.24</v>
      </c>
      <c r="I38" s="23" t="n">
        <v>6.68</v>
      </c>
      <c r="J38" s="23" t="n">
        <v>34.6</v>
      </c>
      <c r="K38" s="50" t="s">
        <v>56</v>
      </c>
      <c r="L38" s="47"/>
    </row>
    <row r="39" customFormat="false" ht="13.8" hidden="false" customHeight="false" outlineLevel="0" collapsed="false">
      <c r="A39" s="65"/>
      <c r="B39" s="27"/>
      <c r="C39" s="28"/>
      <c r="D39" s="51"/>
      <c r="E39" s="52"/>
      <c r="F39" s="53"/>
      <c r="G39" s="53"/>
      <c r="H39" s="53"/>
      <c r="I39" s="53"/>
      <c r="J39" s="53"/>
      <c r="K39" s="35"/>
      <c r="L39" s="47"/>
    </row>
    <row r="40" customFormat="false" ht="13.8" hidden="false" customHeight="false" outlineLevel="0" collapsed="false">
      <c r="A40" s="65"/>
      <c r="B40" s="27"/>
      <c r="C40" s="28"/>
      <c r="D40" s="51"/>
      <c r="E40" s="52"/>
      <c r="F40" s="53"/>
      <c r="G40" s="53"/>
      <c r="H40" s="53"/>
      <c r="I40" s="53"/>
      <c r="J40" s="53"/>
      <c r="K40" s="35"/>
      <c r="L40" s="47"/>
    </row>
    <row r="41" customFormat="false" ht="14.5" hidden="false" customHeight="false" outlineLevel="0" collapsed="false">
      <c r="A41" s="69"/>
      <c r="B41" s="37"/>
      <c r="C41" s="38"/>
      <c r="D41" s="54" t="s">
        <v>37</v>
      </c>
      <c r="E41" s="55"/>
      <c r="F41" s="56" t="n">
        <f aca="false">SUM(F32:F40)</f>
        <v>720</v>
      </c>
      <c r="G41" s="56" t="n">
        <f aca="false">SUM(G32:G40)</f>
        <v>33.38</v>
      </c>
      <c r="H41" s="56" t="n">
        <f aca="false">SUM(H32:H40)</f>
        <v>34.99</v>
      </c>
      <c r="I41" s="56" t="n">
        <f aca="false">SUM(I32:I40)</f>
        <v>100.58</v>
      </c>
      <c r="J41" s="56" t="n">
        <f aca="false">SUM(J32:J40)</f>
        <v>852.2</v>
      </c>
      <c r="K41" s="41"/>
      <c r="L41" s="57" t="n">
        <f aca="false">SUM(L32:L40)</f>
        <v>0</v>
      </c>
    </row>
    <row r="42" customFormat="false" ht="15.75" hidden="false" customHeight="true" outlineLevel="0" collapsed="false">
      <c r="A42" s="72" t="n">
        <f aca="false">A24</f>
        <v>1</v>
      </c>
      <c r="B42" s="72" t="n">
        <f aca="false">B24</f>
        <v>2</v>
      </c>
      <c r="C42" s="60" t="s">
        <v>59</v>
      </c>
      <c r="D42" s="60"/>
      <c r="E42" s="61"/>
      <c r="F42" s="62" t="n">
        <f aca="false">F31+F41</f>
        <v>1295</v>
      </c>
      <c r="G42" s="62" t="n">
        <f aca="false">G31+G41</f>
        <v>50.75</v>
      </c>
      <c r="H42" s="62" t="n">
        <f aca="false">H31+H41</f>
        <v>47.13</v>
      </c>
      <c r="I42" s="62" t="n">
        <f aca="false">I31+I41</f>
        <v>211.72</v>
      </c>
      <c r="J42" s="62" t="n">
        <f aca="false">J31+J41</f>
        <v>1492</v>
      </c>
      <c r="K42" s="63"/>
      <c r="L42" s="64" t="n">
        <f aca="false">L31+L41</f>
        <v>0</v>
      </c>
    </row>
    <row r="43" customFormat="false" ht="27" hidden="false" customHeight="false" outlineLevel="0" collapsed="false">
      <c r="A43" s="18" t="n">
        <v>1</v>
      </c>
      <c r="B43" s="19" t="n">
        <v>3</v>
      </c>
      <c r="C43" s="20" t="s">
        <v>26</v>
      </c>
      <c r="D43" s="66" t="s">
        <v>27</v>
      </c>
      <c r="E43" s="31" t="s">
        <v>75</v>
      </c>
      <c r="F43" s="31" t="n">
        <f aca="false">95+150</f>
        <v>245</v>
      </c>
      <c r="G43" s="23" t="n">
        <f aca="false">13.68+3.11</f>
        <v>16.79</v>
      </c>
      <c r="H43" s="23" t="n">
        <f aca="false">20.34+4.01</f>
        <v>24.35</v>
      </c>
      <c r="I43" s="73" t="n">
        <f aca="false">13.32+20.1</f>
        <v>33.42</v>
      </c>
      <c r="J43" s="23" t="n">
        <f aca="false">291.6+253.85</f>
        <v>545.45</v>
      </c>
      <c r="K43" s="67" t="s">
        <v>76</v>
      </c>
      <c r="L43" s="68"/>
    </row>
    <row r="44" customFormat="false" ht="13.8" hidden="false" customHeight="false" outlineLevel="0" collapsed="false">
      <c r="A44" s="26"/>
      <c r="B44" s="27"/>
      <c r="C44" s="28"/>
      <c r="D44" s="51"/>
      <c r="E44" s="31"/>
      <c r="F44" s="53"/>
      <c r="G44" s="53"/>
      <c r="H44" s="53"/>
      <c r="I44" s="53"/>
      <c r="J44" s="53"/>
      <c r="K44" s="35"/>
      <c r="L44" s="47"/>
    </row>
    <row r="45" customFormat="false" ht="22" hidden="false" customHeight="false" outlineLevel="0" collapsed="false">
      <c r="A45" s="26"/>
      <c r="B45" s="27"/>
      <c r="C45" s="28"/>
      <c r="D45" s="46" t="s">
        <v>30</v>
      </c>
      <c r="E45" s="31" t="s">
        <v>77</v>
      </c>
      <c r="F45" s="31" t="n">
        <v>215</v>
      </c>
      <c r="G45" s="23" t="n">
        <v>0.1</v>
      </c>
      <c r="H45" s="23" t="n">
        <v>0</v>
      </c>
      <c r="I45" s="23" t="n">
        <v>15</v>
      </c>
      <c r="J45" s="23" t="n">
        <v>60</v>
      </c>
      <c r="K45" s="35" t="s">
        <v>78</v>
      </c>
      <c r="L45" s="47"/>
    </row>
    <row r="46" customFormat="false" ht="14.5" hidden="false" customHeight="false" outlineLevel="0" collapsed="false">
      <c r="A46" s="26"/>
      <c r="B46" s="27"/>
      <c r="C46" s="28"/>
      <c r="D46" s="46" t="s">
        <v>33</v>
      </c>
      <c r="E46" s="30" t="s">
        <v>79</v>
      </c>
      <c r="F46" s="30" t="n">
        <f aca="false">30+20</f>
        <v>50</v>
      </c>
      <c r="G46" s="30" t="n">
        <f aca="false">2.37+1.32</f>
        <v>3.69</v>
      </c>
      <c r="H46" s="30" t="n">
        <f aca="false">0.3+0.24</f>
        <v>0.54</v>
      </c>
      <c r="I46" s="30" t="n">
        <f aca="false">14.5+6.68</f>
        <v>21.18</v>
      </c>
      <c r="J46" s="30" t="n">
        <f aca="false">71+34.6</f>
        <v>105.6</v>
      </c>
      <c r="K46" s="50" t="s">
        <v>56</v>
      </c>
      <c r="L46" s="47"/>
    </row>
    <row r="47" customFormat="false" ht="13.8" hidden="false" customHeight="false" outlineLevel="0" collapsed="false">
      <c r="A47" s="26"/>
      <c r="B47" s="27"/>
      <c r="C47" s="28"/>
      <c r="D47" s="46" t="s">
        <v>34</v>
      </c>
      <c r="E47" s="30"/>
      <c r="F47" s="30"/>
      <c r="G47" s="30"/>
      <c r="H47" s="30"/>
      <c r="I47" s="30"/>
      <c r="J47" s="30"/>
      <c r="K47" s="35"/>
      <c r="L47" s="47"/>
    </row>
    <row r="48" customFormat="false" ht="13.8" hidden="false" customHeight="false" outlineLevel="0" collapsed="false">
      <c r="A48" s="26"/>
      <c r="B48" s="27"/>
      <c r="C48" s="28"/>
      <c r="D48" s="51"/>
      <c r="E48" s="52"/>
      <c r="F48" s="53"/>
      <c r="G48" s="53"/>
      <c r="H48" s="53"/>
      <c r="I48" s="53"/>
      <c r="J48" s="53"/>
      <c r="K48" s="35"/>
      <c r="L48" s="47"/>
    </row>
    <row r="49" customFormat="false" ht="13.8" hidden="false" customHeight="false" outlineLevel="0" collapsed="false">
      <c r="A49" s="26"/>
      <c r="B49" s="27"/>
      <c r="C49" s="28"/>
      <c r="D49" s="51"/>
      <c r="E49" s="52"/>
      <c r="F49" s="53"/>
      <c r="G49" s="53"/>
      <c r="H49" s="53"/>
      <c r="I49" s="53"/>
      <c r="J49" s="53"/>
      <c r="K49" s="35"/>
      <c r="L49" s="47"/>
    </row>
    <row r="50" customFormat="false" ht="14.5" hidden="false" customHeight="false" outlineLevel="0" collapsed="false">
      <c r="A50" s="36"/>
      <c r="B50" s="37"/>
      <c r="C50" s="38"/>
      <c r="D50" s="54" t="s">
        <v>37</v>
      </c>
      <c r="E50" s="55"/>
      <c r="F50" s="56" t="n">
        <f aca="false">SUM(F43:F49)</f>
        <v>510</v>
      </c>
      <c r="G50" s="56" t="n">
        <f aca="false">SUM(G43:G49)</f>
        <v>20.58</v>
      </c>
      <c r="H50" s="56" t="n">
        <f aca="false">SUM(H43:H49)</f>
        <v>24.89</v>
      </c>
      <c r="I50" s="56" t="n">
        <f aca="false">SUM(I43:I49)</f>
        <v>69.6</v>
      </c>
      <c r="J50" s="56" t="n">
        <f aca="false">SUM(J43:J49)</f>
        <v>711.05</v>
      </c>
      <c r="K50" s="41"/>
      <c r="L50" s="57" t="n">
        <f aca="false">SUM(L43:L49)</f>
        <v>0</v>
      </c>
    </row>
    <row r="51" customFormat="false" ht="22" hidden="false" customHeight="false" outlineLevel="0" collapsed="false">
      <c r="A51" s="43" t="n">
        <f aca="false">A43</f>
        <v>1</v>
      </c>
      <c r="B51" s="44" t="n">
        <f aca="false">B43</f>
        <v>3</v>
      </c>
      <c r="C51" s="45" t="s">
        <v>38</v>
      </c>
      <c r="D51" s="46" t="s">
        <v>39</v>
      </c>
      <c r="E51" s="31" t="s">
        <v>40</v>
      </c>
      <c r="F51" s="31" t="n">
        <v>60</v>
      </c>
      <c r="G51" s="23" t="n">
        <v>0.72</v>
      </c>
      <c r="H51" s="23" t="n">
        <v>0.12</v>
      </c>
      <c r="I51" s="23" t="n">
        <v>2.76</v>
      </c>
      <c r="J51" s="23" t="n">
        <v>15.6</v>
      </c>
      <c r="K51" s="49" t="s">
        <v>41</v>
      </c>
      <c r="L51" s="74"/>
    </row>
    <row r="52" customFormat="false" ht="22" hidden="false" customHeight="false" outlineLevel="0" collapsed="false">
      <c r="A52" s="26"/>
      <c r="B52" s="27"/>
      <c r="C52" s="28"/>
      <c r="D52" s="46" t="s">
        <v>42</v>
      </c>
      <c r="E52" s="31" t="s">
        <v>80</v>
      </c>
      <c r="F52" s="75" t="n">
        <v>200</v>
      </c>
      <c r="G52" s="23" t="n">
        <v>1.6</v>
      </c>
      <c r="H52" s="23" t="n">
        <v>2.18</v>
      </c>
      <c r="I52" s="23" t="n">
        <v>16.74</v>
      </c>
      <c r="J52" s="23" t="n">
        <v>93</v>
      </c>
      <c r="K52" s="49" t="s">
        <v>81</v>
      </c>
      <c r="L52" s="74"/>
    </row>
    <row r="53" customFormat="false" ht="22" hidden="false" customHeight="false" outlineLevel="0" collapsed="false">
      <c r="A53" s="26"/>
      <c r="B53" s="27"/>
      <c r="C53" s="28"/>
      <c r="D53" s="46" t="s">
        <v>45</v>
      </c>
      <c r="E53" s="31" t="s">
        <v>82</v>
      </c>
      <c r="F53" s="31" t="n">
        <v>240</v>
      </c>
      <c r="G53" s="23" t="n">
        <v>18.38</v>
      </c>
      <c r="H53" s="23" t="n">
        <v>22.22</v>
      </c>
      <c r="I53" s="23" t="n">
        <v>25.1</v>
      </c>
      <c r="J53" s="23" t="n">
        <v>374.4</v>
      </c>
      <c r="K53" s="50" t="s">
        <v>83</v>
      </c>
      <c r="L53" s="74"/>
    </row>
    <row r="54" customFormat="false" ht="13.8" hidden="false" customHeight="false" outlineLevel="0" collapsed="false">
      <c r="A54" s="26"/>
      <c r="B54" s="27"/>
      <c r="C54" s="28"/>
      <c r="D54" s="46" t="s">
        <v>48</v>
      </c>
      <c r="E54" s="31"/>
      <c r="F54" s="31"/>
      <c r="G54" s="23"/>
      <c r="H54" s="23"/>
      <c r="I54" s="23"/>
      <c r="J54" s="23"/>
      <c r="K54" s="49"/>
      <c r="L54" s="74"/>
    </row>
    <row r="55" customFormat="false" ht="22" hidden="false" customHeight="false" outlineLevel="0" collapsed="false">
      <c r="A55" s="26"/>
      <c r="B55" s="27"/>
      <c r="C55" s="28"/>
      <c r="D55" s="46" t="s">
        <v>51</v>
      </c>
      <c r="E55" s="31" t="s">
        <v>84</v>
      </c>
      <c r="F55" s="31" t="n">
        <v>200</v>
      </c>
      <c r="G55" s="23" t="n">
        <v>0.08</v>
      </c>
      <c r="H55" s="23" t="n">
        <v>0</v>
      </c>
      <c r="I55" s="23" t="n">
        <v>21.82</v>
      </c>
      <c r="J55" s="23" t="n">
        <v>87.6</v>
      </c>
      <c r="K55" s="49" t="s">
        <v>85</v>
      </c>
      <c r="L55" s="74"/>
    </row>
    <row r="56" customFormat="false" ht="14.5" hidden="false" customHeight="false" outlineLevel="0" collapsed="false">
      <c r="A56" s="26"/>
      <c r="B56" s="27"/>
      <c r="C56" s="28"/>
      <c r="D56" s="46" t="s">
        <v>54</v>
      </c>
      <c r="E56" s="31" t="s">
        <v>55</v>
      </c>
      <c r="F56" s="31" t="n">
        <v>30</v>
      </c>
      <c r="G56" s="23" t="n">
        <v>2.37</v>
      </c>
      <c r="H56" s="23" t="n">
        <v>0.3</v>
      </c>
      <c r="I56" s="23" t="n">
        <v>14.5</v>
      </c>
      <c r="J56" s="23" t="n">
        <v>71</v>
      </c>
      <c r="K56" s="49" t="s">
        <v>56</v>
      </c>
      <c r="L56" s="74"/>
    </row>
    <row r="57" customFormat="false" ht="14.5" hidden="false" customHeight="false" outlineLevel="0" collapsed="false">
      <c r="A57" s="26"/>
      <c r="B57" s="27"/>
      <c r="C57" s="28"/>
      <c r="D57" s="46" t="s">
        <v>57</v>
      </c>
      <c r="E57" s="31" t="s">
        <v>58</v>
      </c>
      <c r="F57" s="31" t="n">
        <v>20</v>
      </c>
      <c r="G57" s="23" t="n">
        <v>1.32</v>
      </c>
      <c r="H57" s="23" t="n">
        <v>0.24</v>
      </c>
      <c r="I57" s="23" t="n">
        <v>6.68</v>
      </c>
      <c r="J57" s="23" t="n">
        <v>34.6</v>
      </c>
      <c r="K57" s="49" t="s">
        <v>56</v>
      </c>
      <c r="L57" s="47"/>
    </row>
    <row r="58" customFormat="false" ht="13.8" hidden="false" customHeight="false" outlineLevel="0" collapsed="false">
      <c r="A58" s="26"/>
      <c r="B58" s="27"/>
      <c r="C58" s="28"/>
      <c r="D58" s="51"/>
      <c r="E58" s="52"/>
      <c r="F58" s="53"/>
      <c r="G58" s="53"/>
      <c r="H58" s="53"/>
      <c r="I58" s="53"/>
      <c r="J58" s="53"/>
      <c r="K58" s="35"/>
      <c r="L58" s="47"/>
    </row>
    <row r="59" customFormat="false" ht="13.8" hidden="false" customHeight="false" outlineLevel="0" collapsed="false">
      <c r="A59" s="26"/>
      <c r="B59" s="27"/>
      <c r="C59" s="28"/>
      <c r="D59" s="51"/>
      <c r="E59" s="52"/>
      <c r="F59" s="53"/>
      <c r="G59" s="53"/>
      <c r="H59" s="53"/>
      <c r="I59" s="53"/>
      <c r="J59" s="53"/>
      <c r="K59" s="35"/>
      <c r="L59" s="47"/>
    </row>
    <row r="60" customFormat="false" ht="14.5" hidden="false" customHeight="false" outlineLevel="0" collapsed="false">
      <c r="A60" s="36"/>
      <c r="B60" s="37"/>
      <c r="C60" s="38"/>
      <c r="D60" s="54" t="s">
        <v>37</v>
      </c>
      <c r="E60" s="55"/>
      <c r="F60" s="56" t="n">
        <f aca="false">SUM(F51:F59)</f>
        <v>750</v>
      </c>
      <c r="G60" s="56" t="n">
        <f aca="false">SUM(G51:G59)</f>
        <v>24.47</v>
      </c>
      <c r="H60" s="56" t="n">
        <f aca="false">SUM(H51:H59)</f>
        <v>25.06</v>
      </c>
      <c r="I60" s="56" t="n">
        <f aca="false">SUM(I51:I59)</f>
        <v>87.6</v>
      </c>
      <c r="J60" s="56" t="n">
        <f aca="false">SUM(J51:J59)</f>
        <v>676.2</v>
      </c>
      <c r="K60" s="41"/>
      <c r="L60" s="57" t="n">
        <f aca="false">SUM(L51:L59)</f>
        <v>0</v>
      </c>
    </row>
    <row r="61" customFormat="false" ht="15.75" hidden="false" customHeight="true" outlineLevel="0" collapsed="false">
      <c r="A61" s="58" t="n">
        <f aca="false">A43</f>
        <v>1</v>
      </c>
      <c r="B61" s="59" t="n">
        <f aca="false">B43</f>
        <v>3</v>
      </c>
      <c r="C61" s="60" t="s">
        <v>59</v>
      </c>
      <c r="D61" s="60"/>
      <c r="E61" s="61"/>
      <c r="F61" s="62" t="n">
        <f aca="false">F50+F60</f>
        <v>1260</v>
      </c>
      <c r="G61" s="62" t="n">
        <f aca="false">G50+G60</f>
        <v>45.05</v>
      </c>
      <c r="H61" s="62" t="n">
        <f aca="false">H50+H60</f>
        <v>49.95</v>
      </c>
      <c r="I61" s="62" t="n">
        <f aca="false">I50+I60</f>
        <v>157.2</v>
      </c>
      <c r="J61" s="62" t="n">
        <f aca="false">J50+J60</f>
        <v>1387.25</v>
      </c>
      <c r="K61" s="63"/>
      <c r="L61" s="64" t="n">
        <f aca="false">L50+L60</f>
        <v>0</v>
      </c>
    </row>
    <row r="62" customFormat="false" ht="22" hidden="false" customHeight="false" outlineLevel="0" collapsed="false">
      <c r="A62" s="18" t="n">
        <v>1</v>
      </c>
      <c r="B62" s="19" t="n">
        <v>4</v>
      </c>
      <c r="C62" s="20" t="s">
        <v>26</v>
      </c>
      <c r="D62" s="66" t="s">
        <v>27</v>
      </c>
      <c r="E62" s="31" t="s">
        <v>86</v>
      </c>
      <c r="F62" s="31" t="n">
        <v>205</v>
      </c>
      <c r="G62" s="23" t="n">
        <v>3.4</v>
      </c>
      <c r="H62" s="23" t="n">
        <v>3.82</v>
      </c>
      <c r="I62" s="23" t="n">
        <v>16.56</v>
      </c>
      <c r="J62" s="23" t="n">
        <v>114.2</v>
      </c>
      <c r="K62" s="67" t="s">
        <v>87</v>
      </c>
      <c r="L62" s="68"/>
    </row>
    <row r="63" customFormat="false" ht="22" hidden="false" customHeight="false" outlineLevel="0" collapsed="false">
      <c r="A63" s="26"/>
      <c r="B63" s="27"/>
      <c r="C63" s="28"/>
      <c r="D63" s="51" t="s">
        <v>62</v>
      </c>
      <c r="E63" s="30" t="s">
        <v>63</v>
      </c>
      <c r="F63" s="30" t="n">
        <v>20</v>
      </c>
      <c r="G63" s="30" t="n">
        <v>4.64</v>
      </c>
      <c r="H63" s="30" t="n">
        <v>5.91</v>
      </c>
      <c r="I63" s="30" t="n">
        <v>0</v>
      </c>
      <c r="J63" s="30" t="n">
        <v>72</v>
      </c>
      <c r="K63" s="35" t="s">
        <v>64</v>
      </c>
      <c r="L63" s="47"/>
    </row>
    <row r="64" customFormat="false" ht="22" hidden="false" customHeight="false" outlineLevel="0" collapsed="false">
      <c r="A64" s="26"/>
      <c r="B64" s="27"/>
      <c r="C64" s="28"/>
      <c r="D64" s="46" t="s">
        <v>30</v>
      </c>
      <c r="E64" s="31" t="s">
        <v>31</v>
      </c>
      <c r="F64" s="31" t="n">
        <v>200</v>
      </c>
      <c r="G64" s="23" t="n">
        <v>3.76</v>
      </c>
      <c r="H64" s="23" t="n">
        <v>3.2</v>
      </c>
      <c r="I64" s="23" t="n">
        <v>26.74</v>
      </c>
      <c r="J64" s="23" t="n">
        <v>150.8</v>
      </c>
      <c r="K64" s="35" t="s">
        <v>88</v>
      </c>
      <c r="L64" s="47"/>
    </row>
    <row r="65" customFormat="false" ht="13.8" hidden="false" customHeight="false" outlineLevel="0" collapsed="false">
      <c r="A65" s="26"/>
      <c r="B65" s="27"/>
      <c r="C65" s="28"/>
      <c r="D65" s="46" t="s">
        <v>33</v>
      </c>
      <c r="E65" s="30"/>
      <c r="F65" s="30"/>
      <c r="G65" s="30"/>
      <c r="H65" s="30"/>
      <c r="I65" s="30"/>
      <c r="J65" s="30"/>
      <c r="K65" s="35"/>
      <c r="L65" s="47"/>
    </row>
    <row r="66" customFormat="false" ht="32" hidden="false" customHeight="false" outlineLevel="0" collapsed="false">
      <c r="A66" s="26"/>
      <c r="B66" s="27"/>
      <c r="C66" s="28"/>
      <c r="D66" s="46" t="s">
        <v>34</v>
      </c>
      <c r="E66" s="31" t="s">
        <v>89</v>
      </c>
      <c r="F66" s="31" t="n">
        <v>100</v>
      </c>
      <c r="G66" s="23" t="n">
        <v>0.4</v>
      </c>
      <c r="H66" s="23" t="n">
        <v>0</v>
      </c>
      <c r="I66" s="23" t="n">
        <v>12.6</v>
      </c>
      <c r="J66" s="23" t="n">
        <v>52</v>
      </c>
      <c r="K66" s="35" t="s">
        <v>36</v>
      </c>
      <c r="L66" s="47"/>
    </row>
    <row r="67" customFormat="false" ht="13.8" hidden="false" customHeight="false" outlineLevel="0" collapsed="false">
      <c r="A67" s="26"/>
      <c r="B67" s="27"/>
      <c r="C67" s="28"/>
      <c r="D67" s="51"/>
      <c r="E67" s="52"/>
      <c r="F67" s="53"/>
      <c r="G67" s="53"/>
      <c r="H67" s="53"/>
      <c r="I67" s="53"/>
      <c r="J67" s="53"/>
      <c r="K67" s="35"/>
      <c r="L67" s="47"/>
    </row>
    <row r="68" customFormat="false" ht="13.8" hidden="false" customHeight="false" outlineLevel="0" collapsed="false">
      <c r="A68" s="26"/>
      <c r="B68" s="27"/>
      <c r="C68" s="28"/>
      <c r="D68" s="51"/>
      <c r="E68" s="52"/>
      <c r="F68" s="53"/>
      <c r="G68" s="53"/>
      <c r="H68" s="53"/>
      <c r="I68" s="53"/>
      <c r="J68" s="53"/>
      <c r="K68" s="35"/>
      <c r="L68" s="47"/>
    </row>
    <row r="69" customFormat="false" ht="14.5" hidden="false" customHeight="false" outlineLevel="0" collapsed="false">
      <c r="A69" s="36"/>
      <c r="B69" s="37"/>
      <c r="C69" s="38"/>
      <c r="D69" s="54" t="s">
        <v>37</v>
      </c>
      <c r="E69" s="55"/>
      <c r="F69" s="56" t="n">
        <f aca="false">SUM(F62:F68)</f>
        <v>525</v>
      </c>
      <c r="G69" s="56" t="n">
        <f aca="false">SUM(G62:G68)</f>
        <v>12.2</v>
      </c>
      <c r="H69" s="56" t="n">
        <f aca="false">SUM(H62:H68)</f>
        <v>12.93</v>
      </c>
      <c r="I69" s="56" t="n">
        <f aca="false">SUM(I62:I68)</f>
        <v>55.9</v>
      </c>
      <c r="J69" s="56" t="n">
        <f aca="false">SUM(J62:J68)</f>
        <v>389</v>
      </c>
      <c r="K69" s="41"/>
      <c r="L69" s="57" t="n">
        <f aca="false">SUM(L62:L68)</f>
        <v>0</v>
      </c>
    </row>
    <row r="70" customFormat="false" ht="22" hidden="false" customHeight="false" outlineLevel="0" collapsed="false">
      <c r="A70" s="43" t="n">
        <f aca="false">A62</f>
        <v>1</v>
      </c>
      <c r="B70" s="44" t="n">
        <f aca="false">B62</f>
        <v>4</v>
      </c>
      <c r="C70" s="45" t="s">
        <v>38</v>
      </c>
      <c r="D70" s="46" t="s">
        <v>39</v>
      </c>
      <c r="E70" s="31" t="s">
        <v>90</v>
      </c>
      <c r="F70" s="31" t="n">
        <v>60</v>
      </c>
      <c r="G70" s="23" t="n">
        <v>1.38</v>
      </c>
      <c r="H70" s="23" t="n">
        <v>4.08</v>
      </c>
      <c r="I70" s="23" t="n">
        <v>9.24</v>
      </c>
      <c r="J70" s="23" t="n">
        <v>79.2</v>
      </c>
      <c r="K70" s="49" t="s">
        <v>91</v>
      </c>
      <c r="L70" s="47"/>
    </row>
    <row r="71" customFormat="false" ht="32" hidden="false" customHeight="false" outlineLevel="0" collapsed="false">
      <c r="A71" s="26"/>
      <c r="B71" s="27"/>
      <c r="C71" s="28"/>
      <c r="D71" s="46" t="s">
        <v>42</v>
      </c>
      <c r="E71" s="31" t="s">
        <v>92</v>
      </c>
      <c r="F71" s="31" t="n">
        <v>200</v>
      </c>
      <c r="G71" s="31" t="n">
        <v>4.18</v>
      </c>
      <c r="H71" s="31" t="n">
        <v>5.02</v>
      </c>
      <c r="I71" s="31" t="n">
        <v>23.2</v>
      </c>
      <c r="J71" s="31" t="n">
        <v>175.8</v>
      </c>
      <c r="K71" s="49" t="s">
        <v>93</v>
      </c>
      <c r="L71" s="47"/>
    </row>
    <row r="72" customFormat="false" ht="22" hidden="false" customHeight="false" outlineLevel="0" collapsed="false">
      <c r="A72" s="26"/>
      <c r="B72" s="27"/>
      <c r="C72" s="28"/>
      <c r="D72" s="46" t="s">
        <v>45</v>
      </c>
      <c r="E72" s="31" t="s">
        <v>94</v>
      </c>
      <c r="F72" s="31" t="n">
        <v>140</v>
      </c>
      <c r="G72" s="23" t="n">
        <v>12.74</v>
      </c>
      <c r="H72" s="23" t="n">
        <v>6.72</v>
      </c>
      <c r="I72" s="23" t="n">
        <v>6.72</v>
      </c>
      <c r="J72" s="23" t="n">
        <v>138.6</v>
      </c>
      <c r="K72" s="50" t="s">
        <v>95</v>
      </c>
      <c r="L72" s="47"/>
    </row>
    <row r="73" customFormat="false" ht="22" hidden="false" customHeight="false" outlineLevel="0" collapsed="false">
      <c r="A73" s="26"/>
      <c r="B73" s="27"/>
      <c r="C73" s="28"/>
      <c r="D73" s="46" t="s">
        <v>48</v>
      </c>
      <c r="E73" s="31" t="s">
        <v>96</v>
      </c>
      <c r="F73" s="31" t="n">
        <v>150</v>
      </c>
      <c r="G73" s="23" t="n">
        <v>3.12</v>
      </c>
      <c r="H73" s="23" t="n">
        <v>5.1</v>
      </c>
      <c r="I73" s="23" t="n">
        <v>18.57</v>
      </c>
      <c r="J73" s="23" t="n">
        <v>132.6</v>
      </c>
      <c r="K73" s="49" t="s">
        <v>97</v>
      </c>
      <c r="L73" s="47"/>
    </row>
    <row r="74" customFormat="false" ht="22" hidden="false" customHeight="false" outlineLevel="0" collapsed="false">
      <c r="A74" s="26"/>
      <c r="B74" s="27"/>
      <c r="C74" s="28"/>
      <c r="D74" s="46" t="s">
        <v>51</v>
      </c>
      <c r="E74" s="31" t="s">
        <v>52</v>
      </c>
      <c r="F74" s="31" t="n">
        <v>200</v>
      </c>
      <c r="G74" s="23" t="n">
        <v>0.16</v>
      </c>
      <c r="H74" s="23" t="n">
        <v>0</v>
      </c>
      <c r="I74" s="23" t="n">
        <v>29</v>
      </c>
      <c r="J74" s="23" t="n">
        <v>116.6</v>
      </c>
      <c r="K74" s="49" t="s">
        <v>98</v>
      </c>
      <c r="L74" s="47"/>
    </row>
    <row r="75" customFormat="false" ht="14.5" hidden="false" customHeight="false" outlineLevel="0" collapsed="false">
      <c r="A75" s="26"/>
      <c r="B75" s="27"/>
      <c r="C75" s="28"/>
      <c r="D75" s="46" t="s">
        <v>54</v>
      </c>
      <c r="E75" s="31" t="s">
        <v>55</v>
      </c>
      <c r="F75" s="31" t="n">
        <v>30</v>
      </c>
      <c r="G75" s="23" t="n">
        <v>2.37</v>
      </c>
      <c r="H75" s="23" t="n">
        <v>0.3</v>
      </c>
      <c r="I75" s="23" t="n">
        <v>14.5</v>
      </c>
      <c r="J75" s="23" t="n">
        <v>71</v>
      </c>
      <c r="K75" s="49" t="s">
        <v>56</v>
      </c>
      <c r="L75" s="47"/>
    </row>
    <row r="76" customFormat="false" ht="14.5" hidden="false" customHeight="false" outlineLevel="0" collapsed="false">
      <c r="A76" s="26"/>
      <c r="B76" s="27"/>
      <c r="C76" s="28"/>
      <c r="D76" s="46" t="s">
        <v>57</v>
      </c>
      <c r="E76" s="31" t="s">
        <v>58</v>
      </c>
      <c r="F76" s="31" t="n">
        <v>20</v>
      </c>
      <c r="G76" s="23" t="n">
        <v>1.32</v>
      </c>
      <c r="H76" s="23" t="n">
        <v>0.24</v>
      </c>
      <c r="I76" s="23" t="n">
        <v>6.68</v>
      </c>
      <c r="J76" s="23" t="n">
        <v>34.6</v>
      </c>
      <c r="K76" s="49" t="s">
        <v>56</v>
      </c>
      <c r="L76" s="47"/>
    </row>
    <row r="77" customFormat="false" ht="13.8" hidden="false" customHeight="false" outlineLevel="0" collapsed="false">
      <c r="A77" s="26"/>
      <c r="B77" s="27"/>
      <c r="C77" s="28"/>
      <c r="D77" s="51"/>
      <c r="E77" s="52"/>
      <c r="F77" s="53"/>
      <c r="G77" s="53"/>
      <c r="H77" s="53"/>
      <c r="I77" s="53"/>
      <c r="J77" s="53"/>
      <c r="K77" s="35"/>
      <c r="L77" s="47"/>
    </row>
    <row r="78" customFormat="false" ht="13.8" hidden="false" customHeight="false" outlineLevel="0" collapsed="false">
      <c r="A78" s="26"/>
      <c r="B78" s="27"/>
      <c r="C78" s="28"/>
      <c r="D78" s="51"/>
      <c r="E78" s="52"/>
      <c r="F78" s="53"/>
      <c r="G78" s="53"/>
      <c r="H78" s="53"/>
      <c r="I78" s="53"/>
      <c r="J78" s="53"/>
      <c r="K78" s="35"/>
      <c r="L78" s="47"/>
    </row>
    <row r="79" customFormat="false" ht="14.5" hidden="false" customHeight="false" outlineLevel="0" collapsed="false">
      <c r="A79" s="36"/>
      <c r="B79" s="37"/>
      <c r="C79" s="38"/>
      <c r="D79" s="54" t="s">
        <v>37</v>
      </c>
      <c r="E79" s="55"/>
      <c r="F79" s="56" t="n">
        <f aca="false">SUM(F70:F78)</f>
        <v>800</v>
      </c>
      <c r="G79" s="56" t="n">
        <f aca="false">SUM(G70:G78)</f>
        <v>25.27</v>
      </c>
      <c r="H79" s="56" t="n">
        <f aca="false">SUM(H70:H78)</f>
        <v>21.46</v>
      </c>
      <c r="I79" s="56" t="n">
        <f aca="false">SUM(I70:I78)</f>
        <v>107.91</v>
      </c>
      <c r="J79" s="56" t="n">
        <f aca="false">SUM(J70:J78)</f>
        <v>748.4</v>
      </c>
      <c r="K79" s="41"/>
      <c r="L79" s="57" t="n">
        <f aca="false">SUM(L70:L78)</f>
        <v>0</v>
      </c>
    </row>
    <row r="80" customFormat="false" ht="15.75" hidden="false" customHeight="true" outlineLevel="0" collapsed="false">
      <c r="A80" s="58" t="n">
        <f aca="false">A62</f>
        <v>1</v>
      </c>
      <c r="B80" s="59" t="n">
        <f aca="false">B62</f>
        <v>4</v>
      </c>
      <c r="C80" s="60" t="s">
        <v>59</v>
      </c>
      <c r="D80" s="60"/>
      <c r="E80" s="61"/>
      <c r="F80" s="62" t="n">
        <f aca="false">F69+F79</f>
        <v>1325</v>
      </c>
      <c r="G80" s="62" t="n">
        <f aca="false">G69+G79</f>
        <v>37.47</v>
      </c>
      <c r="H80" s="62" t="n">
        <f aca="false">H69+H79</f>
        <v>34.39</v>
      </c>
      <c r="I80" s="62" t="n">
        <f aca="false">I69+I79</f>
        <v>163.81</v>
      </c>
      <c r="J80" s="62" t="n">
        <f aca="false">J69+J79</f>
        <v>1137.4</v>
      </c>
      <c r="K80" s="63"/>
      <c r="L80" s="64" t="n">
        <f aca="false">L69+L79</f>
        <v>0</v>
      </c>
    </row>
    <row r="81" customFormat="false" ht="32" hidden="false" customHeight="false" outlineLevel="0" collapsed="false">
      <c r="A81" s="18" t="n">
        <v>1</v>
      </c>
      <c r="B81" s="19" t="n">
        <v>5</v>
      </c>
      <c r="C81" s="20" t="s">
        <v>26</v>
      </c>
      <c r="D81" s="66" t="s">
        <v>27</v>
      </c>
      <c r="E81" s="22" t="s">
        <v>99</v>
      </c>
      <c r="F81" s="22" t="n">
        <v>140</v>
      </c>
      <c r="G81" s="22" t="n">
        <f aca="false">5.1+1.4</f>
        <v>6.5</v>
      </c>
      <c r="H81" s="22" t="n">
        <f aca="false">4.6+4.8</f>
        <v>9.4</v>
      </c>
      <c r="I81" s="22" t="n">
        <f aca="false">0.3+8.5</f>
        <v>8.8</v>
      </c>
      <c r="J81" s="22" t="n">
        <f aca="false">63+83</f>
        <v>146</v>
      </c>
      <c r="K81" s="67" t="s">
        <v>100</v>
      </c>
      <c r="L81" s="68"/>
    </row>
    <row r="82" customFormat="false" ht="22" hidden="false" customHeight="false" outlineLevel="0" collapsed="false">
      <c r="A82" s="26"/>
      <c r="B82" s="27"/>
      <c r="C82" s="28"/>
      <c r="D82" s="51" t="s">
        <v>62</v>
      </c>
      <c r="E82" s="30" t="s">
        <v>63</v>
      </c>
      <c r="F82" s="30" t="n">
        <v>20</v>
      </c>
      <c r="G82" s="30" t="n">
        <v>4.64</v>
      </c>
      <c r="H82" s="30" t="n">
        <v>5.91</v>
      </c>
      <c r="I82" s="30" t="n">
        <v>0</v>
      </c>
      <c r="J82" s="30" t="n">
        <v>72</v>
      </c>
      <c r="K82" s="35" t="s">
        <v>64</v>
      </c>
      <c r="L82" s="47"/>
    </row>
    <row r="83" customFormat="false" ht="22" hidden="false" customHeight="false" outlineLevel="0" collapsed="false">
      <c r="A83" s="26"/>
      <c r="B83" s="27"/>
      <c r="C83" s="28"/>
      <c r="D83" s="46" t="s">
        <v>30</v>
      </c>
      <c r="E83" s="31" t="s">
        <v>101</v>
      </c>
      <c r="F83" s="31" t="n">
        <v>200</v>
      </c>
      <c r="G83" s="23" t="n">
        <v>0.08</v>
      </c>
      <c r="H83" s="23" t="n">
        <v>0</v>
      </c>
      <c r="I83" s="23" t="n">
        <v>27.08</v>
      </c>
      <c r="J83" s="23" t="n">
        <v>108.6</v>
      </c>
      <c r="K83" s="35" t="s">
        <v>102</v>
      </c>
      <c r="L83" s="47"/>
    </row>
    <row r="84" customFormat="false" ht="14.5" hidden="false" customHeight="false" outlineLevel="0" collapsed="false">
      <c r="A84" s="26"/>
      <c r="B84" s="27"/>
      <c r="C84" s="28"/>
      <c r="D84" s="46" t="s">
        <v>33</v>
      </c>
      <c r="E84" s="30" t="s">
        <v>79</v>
      </c>
      <c r="F84" s="30" t="n">
        <f aca="false">30+20</f>
        <v>50</v>
      </c>
      <c r="G84" s="30" t="n">
        <f aca="false">2.37+1.32</f>
        <v>3.69</v>
      </c>
      <c r="H84" s="30" t="n">
        <f aca="false">0.3+0.24</f>
        <v>0.54</v>
      </c>
      <c r="I84" s="30" t="n">
        <f aca="false">14.5+6.68</f>
        <v>21.18</v>
      </c>
      <c r="J84" s="30" t="n">
        <f aca="false">71+34.6</f>
        <v>105.6</v>
      </c>
      <c r="K84" s="50" t="s">
        <v>56</v>
      </c>
      <c r="L84" s="47"/>
    </row>
    <row r="85" customFormat="false" ht="32" hidden="false" customHeight="false" outlineLevel="0" collapsed="false">
      <c r="A85" s="26"/>
      <c r="B85" s="27"/>
      <c r="C85" s="28"/>
      <c r="D85" s="46" t="s">
        <v>34</v>
      </c>
      <c r="E85" s="31" t="s">
        <v>89</v>
      </c>
      <c r="F85" s="31" t="n">
        <v>100</v>
      </c>
      <c r="G85" s="23" t="n">
        <v>0.4</v>
      </c>
      <c r="H85" s="23" t="n">
        <v>0</v>
      </c>
      <c r="I85" s="23" t="n">
        <v>12.6</v>
      </c>
      <c r="J85" s="23" t="n">
        <v>52</v>
      </c>
      <c r="K85" s="35" t="s">
        <v>36</v>
      </c>
      <c r="L85" s="47"/>
    </row>
    <row r="86" customFormat="false" ht="13.8" hidden="false" customHeight="false" outlineLevel="0" collapsed="false">
      <c r="A86" s="26"/>
      <c r="B86" s="27"/>
      <c r="C86" s="28"/>
      <c r="D86" s="51"/>
      <c r="E86" s="52"/>
      <c r="F86" s="53"/>
      <c r="G86" s="53"/>
      <c r="H86" s="53"/>
      <c r="I86" s="53"/>
      <c r="J86" s="53"/>
      <c r="K86" s="35"/>
      <c r="L86" s="47"/>
    </row>
    <row r="87" customFormat="false" ht="13.8" hidden="false" customHeight="false" outlineLevel="0" collapsed="false">
      <c r="A87" s="26"/>
      <c r="B87" s="27"/>
      <c r="C87" s="28"/>
      <c r="D87" s="51"/>
      <c r="E87" s="52"/>
      <c r="F87" s="53"/>
      <c r="G87" s="53"/>
      <c r="H87" s="53"/>
      <c r="I87" s="53"/>
      <c r="J87" s="53"/>
      <c r="K87" s="35"/>
      <c r="L87" s="47"/>
    </row>
    <row r="88" customFormat="false" ht="14.5" hidden="false" customHeight="false" outlineLevel="0" collapsed="false">
      <c r="A88" s="36"/>
      <c r="B88" s="37"/>
      <c r="C88" s="38"/>
      <c r="D88" s="54" t="s">
        <v>37</v>
      </c>
      <c r="E88" s="55"/>
      <c r="F88" s="56" t="n">
        <f aca="false">SUM(F81:F87)</f>
        <v>510</v>
      </c>
      <c r="G88" s="56" t="n">
        <f aca="false">SUM(G81:G87)</f>
        <v>15.31</v>
      </c>
      <c r="H88" s="56" t="n">
        <f aca="false">SUM(H81:H87)</f>
        <v>15.85</v>
      </c>
      <c r="I88" s="56" t="n">
        <f aca="false">SUM(I81:I87)</f>
        <v>69.66</v>
      </c>
      <c r="J88" s="56" t="n">
        <f aca="false">SUM(J81:J87)</f>
        <v>484.2</v>
      </c>
      <c r="K88" s="41"/>
      <c r="L88" s="57" t="n">
        <f aca="false">SUM(L81:L87)</f>
        <v>0</v>
      </c>
    </row>
    <row r="89" customFormat="false" ht="22" hidden="false" customHeight="false" outlineLevel="0" collapsed="false">
      <c r="A89" s="43" t="n">
        <f aca="false">A81</f>
        <v>1</v>
      </c>
      <c r="B89" s="44" t="n">
        <f aca="false">B81</f>
        <v>5</v>
      </c>
      <c r="C89" s="45" t="s">
        <v>38</v>
      </c>
      <c r="D89" s="46" t="s">
        <v>39</v>
      </c>
      <c r="E89" s="31" t="s">
        <v>40</v>
      </c>
      <c r="F89" s="31" t="n">
        <v>60</v>
      </c>
      <c r="G89" s="23" t="n">
        <v>0.72</v>
      </c>
      <c r="H89" s="23" t="n">
        <v>0.12</v>
      </c>
      <c r="I89" s="23" t="n">
        <v>2.76</v>
      </c>
      <c r="J89" s="23" t="n">
        <v>15.6</v>
      </c>
      <c r="K89" s="49" t="s">
        <v>103</v>
      </c>
      <c r="L89" s="74"/>
    </row>
    <row r="90" customFormat="false" ht="32" hidden="false" customHeight="false" outlineLevel="0" collapsed="false">
      <c r="A90" s="26"/>
      <c r="B90" s="27"/>
      <c r="C90" s="28"/>
      <c r="D90" s="46" t="s">
        <v>42</v>
      </c>
      <c r="E90" s="31" t="s">
        <v>104</v>
      </c>
      <c r="F90" s="75" t="n">
        <v>200</v>
      </c>
      <c r="G90" s="23" t="n">
        <v>4.14</v>
      </c>
      <c r="H90" s="23" t="n">
        <v>4.28</v>
      </c>
      <c r="I90" s="23" t="n">
        <v>18.88</v>
      </c>
      <c r="J90" s="23" t="n">
        <v>130.6</v>
      </c>
      <c r="K90" s="49" t="s">
        <v>105</v>
      </c>
      <c r="L90" s="74"/>
    </row>
    <row r="91" customFormat="false" ht="32" hidden="false" customHeight="false" outlineLevel="0" collapsed="false">
      <c r="A91" s="26"/>
      <c r="B91" s="27"/>
      <c r="C91" s="28"/>
      <c r="D91" s="46" t="s">
        <v>45</v>
      </c>
      <c r="E91" s="31" t="s">
        <v>106</v>
      </c>
      <c r="F91" s="31" t="n">
        <v>95</v>
      </c>
      <c r="G91" s="23" t="n">
        <v>13.32</v>
      </c>
      <c r="H91" s="23" t="n">
        <v>16.92</v>
      </c>
      <c r="I91" s="23" t="n">
        <v>10.44</v>
      </c>
      <c r="J91" s="23" t="n">
        <v>224.66</v>
      </c>
      <c r="K91" s="50" t="s">
        <v>107</v>
      </c>
      <c r="L91" s="74"/>
    </row>
    <row r="92" customFormat="false" ht="22" hidden="false" customHeight="false" outlineLevel="0" collapsed="false">
      <c r="A92" s="26"/>
      <c r="B92" s="27"/>
      <c r="C92" s="28"/>
      <c r="D92" s="46" t="s">
        <v>48</v>
      </c>
      <c r="E92" s="31" t="s">
        <v>108</v>
      </c>
      <c r="F92" s="31" t="n">
        <v>150</v>
      </c>
      <c r="G92" s="76" t="n">
        <v>3.5</v>
      </c>
      <c r="H92" s="76" t="n">
        <v>3.74</v>
      </c>
      <c r="I92" s="76" t="n">
        <v>34.69</v>
      </c>
      <c r="J92" s="76" t="n">
        <v>186</v>
      </c>
      <c r="K92" s="49" t="s">
        <v>109</v>
      </c>
      <c r="L92" s="74"/>
    </row>
    <row r="93" customFormat="false" ht="32" hidden="false" customHeight="false" outlineLevel="0" collapsed="false">
      <c r="A93" s="26"/>
      <c r="B93" s="27"/>
      <c r="C93" s="28"/>
      <c r="D93" s="46" t="s">
        <v>51</v>
      </c>
      <c r="E93" s="31" t="s">
        <v>84</v>
      </c>
      <c r="F93" s="31" t="n">
        <v>200</v>
      </c>
      <c r="G93" s="23" t="n">
        <v>0.08</v>
      </c>
      <c r="H93" s="23" t="n">
        <v>0</v>
      </c>
      <c r="I93" s="23" t="n">
        <v>21.82</v>
      </c>
      <c r="J93" s="23" t="n">
        <v>87.6</v>
      </c>
      <c r="K93" s="49" t="s">
        <v>110</v>
      </c>
      <c r="L93" s="74"/>
    </row>
    <row r="94" customFormat="false" ht="14.5" hidden="false" customHeight="false" outlineLevel="0" collapsed="false">
      <c r="A94" s="26"/>
      <c r="B94" s="27"/>
      <c r="C94" s="28"/>
      <c r="D94" s="46" t="s">
        <v>54</v>
      </c>
      <c r="E94" s="31" t="s">
        <v>55</v>
      </c>
      <c r="F94" s="31" t="n">
        <v>30</v>
      </c>
      <c r="G94" s="23" t="n">
        <v>2.37</v>
      </c>
      <c r="H94" s="23" t="n">
        <v>0.3</v>
      </c>
      <c r="I94" s="23" t="n">
        <v>14.5</v>
      </c>
      <c r="J94" s="23" t="n">
        <v>71</v>
      </c>
      <c r="K94" s="49" t="s">
        <v>56</v>
      </c>
      <c r="L94" s="74"/>
    </row>
    <row r="95" customFormat="false" ht="14.5" hidden="false" customHeight="false" outlineLevel="0" collapsed="false">
      <c r="A95" s="26"/>
      <c r="B95" s="27"/>
      <c r="C95" s="28"/>
      <c r="D95" s="46" t="s">
        <v>57</v>
      </c>
      <c r="E95" s="31" t="s">
        <v>58</v>
      </c>
      <c r="F95" s="31" t="n">
        <v>20</v>
      </c>
      <c r="G95" s="23" t="n">
        <v>1.32</v>
      </c>
      <c r="H95" s="23" t="n">
        <v>0.24</v>
      </c>
      <c r="I95" s="23" t="n">
        <v>6.68</v>
      </c>
      <c r="J95" s="23" t="n">
        <v>34.6</v>
      </c>
      <c r="K95" s="49" t="s">
        <v>56</v>
      </c>
      <c r="L95" s="74"/>
    </row>
    <row r="96" customFormat="false" ht="13.8" hidden="false" customHeight="false" outlineLevel="0" collapsed="false">
      <c r="A96" s="26"/>
      <c r="B96" s="27"/>
      <c r="C96" s="28"/>
      <c r="D96" s="51"/>
      <c r="E96" s="52"/>
      <c r="F96" s="53"/>
      <c r="G96" s="53"/>
      <c r="H96" s="53"/>
      <c r="I96" s="53"/>
      <c r="J96" s="53"/>
      <c r="K96" s="35"/>
      <c r="L96" s="47"/>
    </row>
    <row r="97" customFormat="false" ht="13.8" hidden="false" customHeight="false" outlineLevel="0" collapsed="false">
      <c r="A97" s="26"/>
      <c r="B97" s="27"/>
      <c r="C97" s="28"/>
      <c r="D97" s="51"/>
      <c r="E97" s="52"/>
      <c r="F97" s="53"/>
      <c r="G97" s="53"/>
      <c r="H97" s="53"/>
      <c r="I97" s="53"/>
      <c r="J97" s="53"/>
      <c r="K97" s="35"/>
      <c r="L97" s="47"/>
    </row>
    <row r="98" customFormat="false" ht="14.5" hidden="false" customHeight="false" outlineLevel="0" collapsed="false">
      <c r="A98" s="36"/>
      <c r="B98" s="37"/>
      <c r="C98" s="38"/>
      <c r="D98" s="54" t="s">
        <v>37</v>
      </c>
      <c r="E98" s="55"/>
      <c r="F98" s="56" t="n">
        <f aca="false">SUM(F89:F97)</f>
        <v>755</v>
      </c>
      <c r="G98" s="56" t="n">
        <f aca="false">SUM(G89:G97)</f>
        <v>25.45</v>
      </c>
      <c r="H98" s="56" t="n">
        <f aca="false">SUM(H89:H97)</f>
        <v>25.6</v>
      </c>
      <c r="I98" s="56" t="n">
        <f aca="false">SUM(I89:I97)</f>
        <v>109.77</v>
      </c>
      <c r="J98" s="56" t="n">
        <f aca="false">SUM(J89:J97)</f>
        <v>750.06</v>
      </c>
      <c r="K98" s="41"/>
      <c r="L98" s="57" t="n">
        <f aca="false">SUM(L89:L97)</f>
        <v>0</v>
      </c>
    </row>
    <row r="99" customFormat="false" ht="15.75" hidden="false" customHeight="true" outlineLevel="0" collapsed="false">
      <c r="A99" s="58" t="n">
        <f aca="false">A81</f>
        <v>1</v>
      </c>
      <c r="B99" s="59" t="n">
        <f aca="false">B81</f>
        <v>5</v>
      </c>
      <c r="C99" s="60" t="s">
        <v>59</v>
      </c>
      <c r="D99" s="60"/>
      <c r="E99" s="61"/>
      <c r="F99" s="62" t="n">
        <f aca="false">F88+F98</f>
        <v>1265</v>
      </c>
      <c r="G99" s="62" t="n">
        <f aca="false">G88+G98</f>
        <v>40.76</v>
      </c>
      <c r="H99" s="62" t="n">
        <f aca="false">H88+H98</f>
        <v>41.45</v>
      </c>
      <c r="I99" s="62" t="n">
        <f aca="false">I88+I98</f>
        <v>179.43</v>
      </c>
      <c r="J99" s="62" t="n">
        <f aca="false">J88+J98</f>
        <v>1234.26</v>
      </c>
      <c r="K99" s="63"/>
      <c r="L99" s="64" t="n">
        <f aca="false">L88+L98</f>
        <v>0</v>
      </c>
    </row>
    <row r="100" customFormat="false" ht="39.5" hidden="false" customHeight="false" outlineLevel="0" collapsed="false">
      <c r="A100" s="18" t="n">
        <v>2</v>
      </c>
      <c r="B100" s="19" t="n">
        <v>1</v>
      </c>
      <c r="C100" s="20" t="s">
        <v>26</v>
      </c>
      <c r="D100" s="66" t="s">
        <v>27</v>
      </c>
      <c r="E100" s="31" t="s">
        <v>111</v>
      </c>
      <c r="F100" s="31" t="n">
        <v>290</v>
      </c>
      <c r="G100" s="23" t="n">
        <f aca="false">10.69+7.52</f>
        <v>18.21</v>
      </c>
      <c r="H100" s="23" t="n">
        <f aca="false">15.53+6.28</f>
        <v>21.81</v>
      </c>
      <c r="I100" s="23" t="n">
        <f aca="false">15.91+40.73</f>
        <v>56.64</v>
      </c>
      <c r="J100" s="23" t="n">
        <f aca="false">245.63+279.6</f>
        <v>525.23</v>
      </c>
      <c r="K100" s="67" t="s">
        <v>112</v>
      </c>
      <c r="L100" s="68"/>
    </row>
    <row r="101" customFormat="false" ht="13.8" hidden="false" customHeight="false" outlineLevel="0" collapsed="false">
      <c r="A101" s="26"/>
      <c r="B101" s="27"/>
      <c r="C101" s="28"/>
      <c r="D101" s="51"/>
      <c r="E101" s="52"/>
      <c r="F101" s="53"/>
      <c r="G101" s="53"/>
      <c r="H101" s="53"/>
      <c r="I101" s="53"/>
      <c r="J101" s="53"/>
      <c r="K101" s="35"/>
      <c r="L101" s="47"/>
    </row>
    <row r="102" customFormat="false" ht="22" hidden="false" customHeight="false" outlineLevel="0" collapsed="false">
      <c r="A102" s="26"/>
      <c r="B102" s="27"/>
      <c r="C102" s="28"/>
      <c r="D102" s="46" t="s">
        <v>30</v>
      </c>
      <c r="E102" s="31" t="s">
        <v>77</v>
      </c>
      <c r="F102" s="31" t="n">
        <v>215</v>
      </c>
      <c r="G102" s="23" t="n">
        <v>0.1</v>
      </c>
      <c r="H102" s="23" t="n">
        <v>0</v>
      </c>
      <c r="I102" s="23" t="n">
        <v>15</v>
      </c>
      <c r="J102" s="23" t="n">
        <v>60</v>
      </c>
      <c r="K102" s="35" t="s">
        <v>78</v>
      </c>
      <c r="L102" s="47"/>
    </row>
    <row r="103" customFormat="false" ht="14.5" hidden="false" customHeight="false" outlineLevel="0" collapsed="false">
      <c r="A103" s="26"/>
      <c r="B103" s="27"/>
      <c r="C103" s="28"/>
      <c r="D103" s="46" t="s">
        <v>33</v>
      </c>
      <c r="E103" s="30" t="s">
        <v>79</v>
      </c>
      <c r="F103" s="30" t="n">
        <f aca="false">30+20</f>
        <v>50</v>
      </c>
      <c r="G103" s="30" t="n">
        <f aca="false">2.37+1.32</f>
        <v>3.69</v>
      </c>
      <c r="H103" s="30" t="n">
        <f aca="false">0.3+0.24</f>
        <v>0.54</v>
      </c>
      <c r="I103" s="30" t="n">
        <f aca="false">14.5+6.68</f>
        <v>21.18</v>
      </c>
      <c r="J103" s="30" t="n">
        <f aca="false">71+34.6</f>
        <v>105.6</v>
      </c>
      <c r="K103" s="50" t="s">
        <v>56</v>
      </c>
      <c r="L103" s="47"/>
    </row>
    <row r="104" customFormat="false" ht="13.8" hidden="false" customHeight="false" outlineLevel="0" collapsed="false">
      <c r="A104" s="26"/>
      <c r="B104" s="27"/>
      <c r="C104" s="28"/>
      <c r="D104" s="46" t="s">
        <v>34</v>
      </c>
      <c r="E104" s="30"/>
      <c r="F104" s="30"/>
      <c r="G104" s="30"/>
      <c r="H104" s="30"/>
      <c r="I104" s="30"/>
      <c r="J104" s="30"/>
      <c r="K104" s="35"/>
      <c r="L104" s="47"/>
    </row>
    <row r="105" customFormat="false" ht="13.8" hidden="false" customHeight="false" outlineLevel="0" collapsed="false">
      <c r="A105" s="26"/>
      <c r="B105" s="27"/>
      <c r="C105" s="28"/>
      <c r="D105" s="51"/>
      <c r="E105" s="30"/>
      <c r="F105" s="30"/>
      <c r="G105" s="30"/>
      <c r="H105" s="30"/>
      <c r="I105" s="30"/>
      <c r="J105" s="30"/>
      <c r="K105" s="35"/>
      <c r="L105" s="47"/>
    </row>
    <row r="106" customFormat="false" ht="13.8" hidden="false" customHeight="false" outlineLevel="0" collapsed="false">
      <c r="A106" s="26"/>
      <c r="B106" s="27"/>
      <c r="C106" s="28"/>
      <c r="D106" s="51"/>
      <c r="E106" s="52"/>
      <c r="F106" s="53"/>
      <c r="G106" s="53"/>
      <c r="H106" s="53"/>
      <c r="I106" s="53"/>
      <c r="J106" s="53"/>
      <c r="K106" s="35"/>
      <c r="L106" s="47"/>
    </row>
    <row r="107" customFormat="false" ht="14.5" hidden="false" customHeight="false" outlineLevel="0" collapsed="false">
      <c r="A107" s="36"/>
      <c r="B107" s="37"/>
      <c r="C107" s="38"/>
      <c r="D107" s="54" t="s">
        <v>37</v>
      </c>
      <c r="E107" s="55"/>
      <c r="F107" s="56" t="n">
        <f aca="false">SUM(F100:F106)</f>
        <v>555</v>
      </c>
      <c r="G107" s="56" t="n">
        <f aca="false">SUM(G100:G106)</f>
        <v>22</v>
      </c>
      <c r="H107" s="56" t="n">
        <f aca="false">SUM(H100:H106)</f>
        <v>22.35</v>
      </c>
      <c r="I107" s="56" t="n">
        <f aca="false">SUM(I100:I106)</f>
        <v>92.82</v>
      </c>
      <c r="J107" s="56" t="n">
        <f aca="false">SUM(J100:J106)</f>
        <v>690.83</v>
      </c>
      <c r="K107" s="41"/>
      <c r="L107" s="57" t="n">
        <f aca="false">SUM(L100:L106)</f>
        <v>0</v>
      </c>
    </row>
    <row r="108" customFormat="false" ht="22" hidden="false" customHeight="false" outlineLevel="0" collapsed="false">
      <c r="A108" s="43" t="n">
        <f aca="false">A100</f>
        <v>2</v>
      </c>
      <c r="B108" s="44" t="n">
        <f aca="false">B100</f>
        <v>1</v>
      </c>
      <c r="C108" s="45" t="s">
        <v>38</v>
      </c>
      <c r="D108" s="46" t="s">
        <v>39</v>
      </c>
      <c r="E108" s="31" t="s">
        <v>40</v>
      </c>
      <c r="F108" s="31" t="n">
        <v>60</v>
      </c>
      <c r="G108" s="23" t="n">
        <v>0.72</v>
      </c>
      <c r="H108" s="23" t="n">
        <v>0.12</v>
      </c>
      <c r="I108" s="23" t="n">
        <v>2.76</v>
      </c>
      <c r="J108" s="23" t="n">
        <v>15.6</v>
      </c>
      <c r="K108" s="49" t="s">
        <v>41</v>
      </c>
      <c r="L108" s="74"/>
    </row>
    <row r="109" customFormat="false" ht="27" hidden="false" customHeight="false" outlineLevel="0" collapsed="false">
      <c r="A109" s="26"/>
      <c r="B109" s="27"/>
      <c r="C109" s="28"/>
      <c r="D109" s="46" t="s">
        <v>42</v>
      </c>
      <c r="E109" s="31" t="s">
        <v>113</v>
      </c>
      <c r="F109" s="31" t="n">
        <v>200</v>
      </c>
      <c r="G109" s="23" t="n">
        <v>1.28</v>
      </c>
      <c r="H109" s="23" t="n">
        <v>3.94</v>
      </c>
      <c r="I109" s="23" t="n">
        <v>9.2</v>
      </c>
      <c r="J109" s="23" t="n">
        <v>117.4</v>
      </c>
      <c r="K109" s="49" t="s">
        <v>114</v>
      </c>
      <c r="L109" s="74"/>
    </row>
    <row r="110" customFormat="false" ht="22" hidden="false" customHeight="false" outlineLevel="0" collapsed="false">
      <c r="A110" s="26"/>
      <c r="B110" s="27"/>
      <c r="C110" s="28"/>
      <c r="D110" s="46" t="s">
        <v>45</v>
      </c>
      <c r="E110" s="31" t="s">
        <v>115</v>
      </c>
      <c r="F110" s="31" t="s">
        <v>116</v>
      </c>
      <c r="G110" s="23" t="n">
        <v>14.4</v>
      </c>
      <c r="H110" s="23" t="n">
        <v>21.82</v>
      </c>
      <c r="I110" s="23" t="n">
        <v>7.42</v>
      </c>
      <c r="J110" s="23" t="n">
        <v>283.5</v>
      </c>
      <c r="K110" s="50" t="s">
        <v>117</v>
      </c>
      <c r="L110" s="74"/>
    </row>
    <row r="111" customFormat="false" ht="27" hidden="false" customHeight="false" outlineLevel="0" collapsed="false">
      <c r="A111" s="26"/>
      <c r="B111" s="27"/>
      <c r="C111" s="28"/>
      <c r="D111" s="46" t="s">
        <v>48</v>
      </c>
      <c r="E111" s="31" t="s">
        <v>118</v>
      </c>
      <c r="F111" s="31" t="s">
        <v>119</v>
      </c>
      <c r="G111" s="23" t="n">
        <v>5.4</v>
      </c>
      <c r="H111" s="23" t="n">
        <v>6.3</v>
      </c>
      <c r="I111" s="23" t="n">
        <v>36.6</v>
      </c>
      <c r="J111" s="23" t="n">
        <v>225</v>
      </c>
      <c r="K111" s="49" t="s">
        <v>120</v>
      </c>
      <c r="L111" s="74"/>
    </row>
    <row r="112" customFormat="false" ht="22" hidden="false" customHeight="false" outlineLevel="0" collapsed="false">
      <c r="A112" s="26"/>
      <c r="B112" s="27"/>
      <c r="C112" s="28"/>
      <c r="D112" s="46" t="s">
        <v>51</v>
      </c>
      <c r="E112" s="31" t="s">
        <v>121</v>
      </c>
      <c r="F112" s="31" t="n">
        <v>200</v>
      </c>
      <c r="G112" s="23" t="n">
        <v>0.12</v>
      </c>
      <c r="H112" s="23" t="n">
        <v>0</v>
      </c>
      <c r="I112" s="23" t="n">
        <v>30.12</v>
      </c>
      <c r="J112" s="23" t="n">
        <v>121</v>
      </c>
      <c r="K112" s="49" t="s">
        <v>122</v>
      </c>
      <c r="L112" s="74"/>
    </row>
    <row r="113" customFormat="false" ht="14.5" hidden="false" customHeight="false" outlineLevel="0" collapsed="false">
      <c r="A113" s="26"/>
      <c r="B113" s="27"/>
      <c r="C113" s="28"/>
      <c r="D113" s="46" t="s">
        <v>54</v>
      </c>
      <c r="E113" s="31" t="s">
        <v>55</v>
      </c>
      <c r="F113" s="31" t="n">
        <v>30</v>
      </c>
      <c r="G113" s="23" t="n">
        <v>2.37</v>
      </c>
      <c r="H113" s="23" t="n">
        <v>0.3</v>
      </c>
      <c r="I113" s="23" t="n">
        <v>14.5</v>
      </c>
      <c r="J113" s="23" t="n">
        <v>71</v>
      </c>
      <c r="K113" s="49" t="s">
        <v>56</v>
      </c>
      <c r="L113" s="74"/>
    </row>
    <row r="114" customFormat="false" ht="14.5" hidden="false" customHeight="false" outlineLevel="0" collapsed="false">
      <c r="A114" s="26"/>
      <c r="B114" s="27"/>
      <c r="C114" s="28"/>
      <c r="D114" s="46" t="s">
        <v>57</v>
      </c>
      <c r="E114" s="31" t="s">
        <v>58</v>
      </c>
      <c r="F114" s="31" t="n">
        <v>20</v>
      </c>
      <c r="G114" s="23" t="n">
        <v>1.32</v>
      </c>
      <c r="H114" s="23" t="n">
        <v>0.24</v>
      </c>
      <c r="I114" s="23" t="n">
        <v>6.68</v>
      </c>
      <c r="J114" s="23" t="n">
        <v>34.6</v>
      </c>
      <c r="K114" s="49" t="s">
        <v>56</v>
      </c>
      <c r="L114" s="74"/>
    </row>
    <row r="115" customFormat="false" ht="13.8" hidden="false" customHeight="false" outlineLevel="0" collapsed="false">
      <c r="A115" s="26"/>
      <c r="B115" s="27"/>
      <c r="C115" s="28"/>
      <c r="D115" s="51"/>
      <c r="E115" s="52"/>
      <c r="F115" s="53"/>
      <c r="G115" s="53"/>
      <c r="H115" s="53"/>
      <c r="I115" s="53"/>
      <c r="J115" s="53"/>
      <c r="K115" s="35"/>
      <c r="L115" s="47"/>
    </row>
    <row r="116" customFormat="false" ht="13.8" hidden="false" customHeight="false" outlineLevel="0" collapsed="false">
      <c r="A116" s="26"/>
      <c r="B116" s="27"/>
      <c r="C116" s="28"/>
      <c r="D116" s="51"/>
      <c r="E116" s="52"/>
      <c r="F116" s="53"/>
      <c r="G116" s="53"/>
      <c r="H116" s="53"/>
      <c r="I116" s="53"/>
      <c r="J116" s="53"/>
      <c r="K116" s="35"/>
      <c r="L116" s="47"/>
    </row>
    <row r="117" customFormat="false" ht="14.5" hidden="false" customHeight="false" outlineLevel="0" collapsed="false">
      <c r="A117" s="36"/>
      <c r="B117" s="37"/>
      <c r="C117" s="38"/>
      <c r="D117" s="54" t="s">
        <v>37</v>
      </c>
      <c r="E117" s="55"/>
      <c r="F117" s="56" t="n">
        <f aca="false">SUM(F108:F116)</f>
        <v>510</v>
      </c>
      <c r="G117" s="56" t="n">
        <f aca="false">SUM(G108:G116)</f>
        <v>25.61</v>
      </c>
      <c r="H117" s="56" t="n">
        <f aca="false">SUM(H108:H116)</f>
        <v>32.72</v>
      </c>
      <c r="I117" s="56" t="n">
        <f aca="false">SUM(I108:I116)</f>
        <v>107.28</v>
      </c>
      <c r="J117" s="56" t="n">
        <f aca="false">SUM(J108:J116)</f>
        <v>868.1</v>
      </c>
      <c r="K117" s="41"/>
      <c r="L117" s="57" t="n">
        <f aca="false">SUM(L108:L116)</f>
        <v>0</v>
      </c>
    </row>
    <row r="118" customFormat="false" ht="14.5" hidden="false" customHeight="true" outlineLevel="0" collapsed="false">
      <c r="A118" s="58" t="n">
        <f aca="false">A100</f>
        <v>2</v>
      </c>
      <c r="B118" s="59" t="n">
        <f aca="false">B100</f>
        <v>1</v>
      </c>
      <c r="C118" s="60" t="s">
        <v>59</v>
      </c>
      <c r="D118" s="60"/>
      <c r="E118" s="61"/>
      <c r="F118" s="62" t="n">
        <f aca="false">F107+F117</f>
        <v>1065</v>
      </c>
      <c r="G118" s="62" t="n">
        <f aca="false">G107+G117</f>
        <v>47.61</v>
      </c>
      <c r="H118" s="62" t="n">
        <f aca="false">H107+H117</f>
        <v>55.07</v>
      </c>
      <c r="I118" s="62" t="n">
        <f aca="false">I107+I117</f>
        <v>200.1</v>
      </c>
      <c r="J118" s="62" t="n">
        <f aca="false">J107+J117</f>
        <v>1558.93</v>
      </c>
      <c r="K118" s="63"/>
      <c r="L118" s="64" t="n">
        <f aca="false">L107+L117</f>
        <v>0</v>
      </c>
    </row>
    <row r="119" customFormat="false" ht="22" hidden="false" customHeight="false" outlineLevel="0" collapsed="false">
      <c r="A119" s="65" t="n">
        <v>2</v>
      </c>
      <c r="B119" s="27" t="n">
        <v>2</v>
      </c>
      <c r="C119" s="20" t="s">
        <v>26</v>
      </c>
      <c r="D119" s="66" t="s">
        <v>27</v>
      </c>
      <c r="E119" s="31" t="s">
        <v>123</v>
      </c>
      <c r="F119" s="31" t="n">
        <v>205</v>
      </c>
      <c r="G119" s="23" t="n">
        <v>2.19</v>
      </c>
      <c r="H119" s="23" t="n">
        <v>5.09</v>
      </c>
      <c r="I119" s="23" t="n">
        <v>22.53</v>
      </c>
      <c r="J119" s="23" t="n">
        <v>145.33</v>
      </c>
      <c r="K119" s="67" t="s">
        <v>124</v>
      </c>
      <c r="L119" s="68"/>
    </row>
    <row r="120" customFormat="false" ht="22" hidden="false" customHeight="false" outlineLevel="0" collapsed="false">
      <c r="A120" s="65"/>
      <c r="B120" s="27"/>
      <c r="C120" s="28"/>
      <c r="D120" s="51" t="s">
        <v>62</v>
      </c>
      <c r="E120" s="30" t="s">
        <v>63</v>
      </c>
      <c r="F120" s="30" t="n">
        <v>20</v>
      </c>
      <c r="G120" s="30" t="n">
        <v>4.64</v>
      </c>
      <c r="H120" s="30" t="n">
        <v>5.91</v>
      </c>
      <c r="I120" s="30" t="n">
        <v>0</v>
      </c>
      <c r="J120" s="30" t="n">
        <v>72</v>
      </c>
      <c r="K120" s="35" t="s">
        <v>64</v>
      </c>
      <c r="L120" s="47"/>
    </row>
    <row r="121" customFormat="false" ht="22" hidden="false" customHeight="false" outlineLevel="0" collapsed="false">
      <c r="A121" s="65"/>
      <c r="B121" s="27"/>
      <c r="C121" s="28"/>
      <c r="D121" s="46" t="s">
        <v>30</v>
      </c>
      <c r="E121" s="31" t="s">
        <v>125</v>
      </c>
      <c r="F121" s="76" t="n">
        <v>230</v>
      </c>
      <c r="G121" s="73" t="n">
        <v>0.2</v>
      </c>
      <c r="H121" s="23" t="n">
        <v>0</v>
      </c>
      <c r="I121" s="23" t="n">
        <v>16</v>
      </c>
      <c r="J121" s="23" t="n">
        <v>65</v>
      </c>
      <c r="K121" s="49" t="s">
        <v>126</v>
      </c>
      <c r="L121" s="47"/>
    </row>
    <row r="122" customFormat="false" ht="14.5" hidden="false" customHeight="false" outlineLevel="0" collapsed="false">
      <c r="A122" s="65"/>
      <c r="B122" s="27"/>
      <c r="C122" s="28"/>
      <c r="D122" s="46" t="s">
        <v>33</v>
      </c>
      <c r="E122" s="31" t="s">
        <v>127</v>
      </c>
      <c r="F122" s="31" t="n">
        <v>50</v>
      </c>
      <c r="G122" s="23" t="n">
        <v>2.75</v>
      </c>
      <c r="H122" s="23" t="n">
        <v>0.55</v>
      </c>
      <c r="I122" s="23" t="n">
        <v>26.8</v>
      </c>
      <c r="J122" s="23" t="n">
        <v>139</v>
      </c>
      <c r="K122" s="50" t="s">
        <v>56</v>
      </c>
      <c r="L122" s="47"/>
    </row>
    <row r="123" customFormat="false" ht="13.8" hidden="false" customHeight="false" outlineLevel="0" collapsed="false">
      <c r="A123" s="65"/>
      <c r="B123" s="27"/>
      <c r="C123" s="28"/>
      <c r="D123" s="46" t="s">
        <v>34</v>
      </c>
      <c r="E123" s="52"/>
      <c r="F123" s="53"/>
      <c r="G123" s="53"/>
      <c r="H123" s="53"/>
      <c r="I123" s="53"/>
      <c r="J123" s="53"/>
      <c r="K123" s="35"/>
      <c r="L123" s="47"/>
    </row>
    <row r="124" customFormat="false" ht="13.8" hidden="false" customHeight="false" outlineLevel="0" collapsed="false">
      <c r="A124" s="65"/>
      <c r="B124" s="27"/>
      <c r="C124" s="28"/>
      <c r="D124" s="51"/>
      <c r="E124" s="52"/>
      <c r="F124" s="53"/>
      <c r="G124" s="53"/>
      <c r="H124" s="53"/>
      <c r="I124" s="53"/>
      <c r="J124" s="53"/>
      <c r="K124" s="35"/>
      <c r="L124" s="47"/>
    </row>
    <row r="125" customFormat="false" ht="13.8" hidden="false" customHeight="false" outlineLevel="0" collapsed="false">
      <c r="A125" s="65"/>
      <c r="B125" s="27"/>
      <c r="C125" s="28"/>
      <c r="D125" s="51"/>
      <c r="E125" s="52"/>
      <c r="F125" s="53"/>
      <c r="G125" s="53"/>
      <c r="H125" s="53"/>
      <c r="I125" s="53"/>
      <c r="J125" s="53"/>
      <c r="K125" s="35"/>
      <c r="L125" s="47"/>
    </row>
    <row r="126" customFormat="false" ht="14.5" hidden="false" customHeight="false" outlineLevel="0" collapsed="false">
      <c r="A126" s="69"/>
      <c r="B126" s="37"/>
      <c r="C126" s="38"/>
      <c r="D126" s="54" t="s">
        <v>37</v>
      </c>
      <c r="E126" s="55"/>
      <c r="F126" s="56" t="n">
        <f aca="false">SUM(F119:F125)</f>
        <v>505</v>
      </c>
      <c r="G126" s="56" t="n">
        <f aca="false">SUM(G119:G125)</f>
        <v>9.78</v>
      </c>
      <c r="H126" s="56" t="n">
        <f aca="false">SUM(H119:H125)</f>
        <v>11.55</v>
      </c>
      <c r="I126" s="56" t="n">
        <f aca="false">SUM(I119:I125)</f>
        <v>65.33</v>
      </c>
      <c r="J126" s="56" t="n">
        <f aca="false">SUM(J119:J125)</f>
        <v>421.33</v>
      </c>
      <c r="K126" s="41"/>
      <c r="L126" s="57" t="n">
        <f aca="false">SUM(L119:L125)</f>
        <v>0</v>
      </c>
    </row>
    <row r="127" customFormat="false" ht="22" hidden="false" customHeight="false" outlineLevel="0" collapsed="false">
      <c r="A127" s="44" t="n">
        <f aca="false">A119</f>
        <v>2</v>
      </c>
      <c r="B127" s="44" t="n">
        <f aca="false">B119</f>
        <v>2</v>
      </c>
      <c r="C127" s="45" t="s">
        <v>38</v>
      </c>
      <c r="D127" s="46" t="s">
        <v>39</v>
      </c>
      <c r="E127" s="31" t="s">
        <v>128</v>
      </c>
      <c r="F127" s="31" t="n">
        <v>60</v>
      </c>
      <c r="G127" s="23" t="n">
        <v>1.26</v>
      </c>
      <c r="H127" s="23" t="n">
        <v>4.08</v>
      </c>
      <c r="I127" s="23" t="n">
        <v>8.28</v>
      </c>
      <c r="J127" s="23" t="n">
        <v>75</v>
      </c>
      <c r="K127" s="49" t="s">
        <v>129</v>
      </c>
      <c r="L127" s="47"/>
    </row>
    <row r="128" customFormat="false" ht="22" hidden="false" customHeight="false" outlineLevel="0" collapsed="false">
      <c r="A128" s="65"/>
      <c r="B128" s="27"/>
      <c r="C128" s="28"/>
      <c r="D128" s="46" t="s">
        <v>42</v>
      </c>
      <c r="E128" s="31" t="s">
        <v>130</v>
      </c>
      <c r="F128" s="75" t="n">
        <v>200</v>
      </c>
      <c r="G128" s="23" t="n">
        <v>1.68</v>
      </c>
      <c r="H128" s="23" t="n">
        <v>4.08</v>
      </c>
      <c r="I128" s="23" t="n">
        <v>16.4</v>
      </c>
      <c r="J128" s="23" t="n">
        <v>109</v>
      </c>
      <c r="K128" s="49" t="s">
        <v>131</v>
      </c>
      <c r="L128" s="47"/>
    </row>
    <row r="129" customFormat="false" ht="32" hidden="false" customHeight="false" outlineLevel="0" collapsed="false">
      <c r="A129" s="65"/>
      <c r="B129" s="27"/>
      <c r="C129" s="28"/>
      <c r="D129" s="46" t="s">
        <v>45</v>
      </c>
      <c r="E129" s="31" t="s">
        <v>132</v>
      </c>
      <c r="F129" s="77" t="n">
        <v>240</v>
      </c>
      <c r="G129" s="48" t="n">
        <v>24.16</v>
      </c>
      <c r="H129" s="48" t="n">
        <v>22.4</v>
      </c>
      <c r="I129" s="48" t="n">
        <v>20.64</v>
      </c>
      <c r="J129" s="48" t="n">
        <v>381.6</v>
      </c>
      <c r="K129" s="35" t="s">
        <v>133</v>
      </c>
      <c r="L129" s="47"/>
    </row>
    <row r="130" customFormat="false" ht="13.8" hidden="false" customHeight="false" outlineLevel="0" collapsed="false">
      <c r="A130" s="65"/>
      <c r="B130" s="27"/>
      <c r="C130" s="28"/>
      <c r="D130" s="46" t="s">
        <v>48</v>
      </c>
      <c r="E130" s="52"/>
      <c r="F130" s="53"/>
      <c r="G130" s="53"/>
      <c r="H130" s="53"/>
      <c r="I130" s="53"/>
      <c r="J130" s="53"/>
      <c r="K130" s="35"/>
      <c r="L130" s="47"/>
    </row>
    <row r="131" customFormat="false" ht="14.5" hidden="false" customHeight="false" outlineLevel="0" collapsed="false">
      <c r="A131" s="65"/>
      <c r="B131" s="27"/>
      <c r="C131" s="28"/>
      <c r="D131" s="46" t="s">
        <v>51</v>
      </c>
      <c r="E131" s="31" t="s">
        <v>74</v>
      </c>
      <c r="F131" s="31" t="n">
        <v>200</v>
      </c>
      <c r="G131" s="23" t="n">
        <v>1</v>
      </c>
      <c r="H131" s="23" t="n">
        <v>0</v>
      </c>
      <c r="I131" s="23" t="n">
        <v>24.4</v>
      </c>
      <c r="J131" s="23" t="n">
        <v>101.6</v>
      </c>
      <c r="K131" s="49" t="s">
        <v>56</v>
      </c>
      <c r="L131" s="47"/>
    </row>
    <row r="132" customFormat="false" ht="14.5" hidden="false" customHeight="false" outlineLevel="0" collapsed="false">
      <c r="A132" s="65"/>
      <c r="B132" s="27"/>
      <c r="C132" s="28"/>
      <c r="D132" s="46" t="s">
        <v>54</v>
      </c>
      <c r="E132" s="31" t="s">
        <v>55</v>
      </c>
      <c r="F132" s="31" t="n">
        <v>30</v>
      </c>
      <c r="G132" s="23" t="n">
        <v>2.37</v>
      </c>
      <c r="H132" s="23" t="n">
        <v>0.3</v>
      </c>
      <c r="I132" s="23" t="n">
        <v>14.5</v>
      </c>
      <c r="J132" s="23" t="n">
        <v>71</v>
      </c>
      <c r="K132" s="49" t="s">
        <v>56</v>
      </c>
      <c r="L132" s="47"/>
    </row>
    <row r="133" customFormat="false" ht="14.5" hidden="false" customHeight="false" outlineLevel="0" collapsed="false">
      <c r="A133" s="65"/>
      <c r="B133" s="27"/>
      <c r="C133" s="28"/>
      <c r="D133" s="46" t="s">
        <v>57</v>
      </c>
      <c r="E133" s="31" t="s">
        <v>58</v>
      </c>
      <c r="F133" s="31" t="n">
        <v>20</v>
      </c>
      <c r="G133" s="23" t="n">
        <v>1.32</v>
      </c>
      <c r="H133" s="23" t="n">
        <v>0.24</v>
      </c>
      <c r="I133" s="23" t="n">
        <v>6.68</v>
      </c>
      <c r="J133" s="23" t="n">
        <v>34.6</v>
      </c>
      <c r="K133" s="49" t="s">
        <v>56</v>
      </c>
      <c r="L133" s="47"/>
    </row>
    <row r="134" customFormat="false" ht="13.8" hidden="false" customHeight="false" outlineLevel="0" collapsed="false">
      <c r="A134" s="65"/>
      <c r="B134" s="27"/>
      <c r="C134" s="28"/>
      <c r="D134" s="51"/>
      <c r="E134" s="52"/>
      <c r="F134" s="53"/>
      <c r="G134" s="53"/>
      <c r="H134" s="53"/>
      <c r="I134" s="53"/>
      <c r="J134" s="53"/>
      <c r="K134" s="35"/>
      <c r="L134" s="47"/>
    </row>
    <row r="135" customFormat="false" ht="13.8" hidden="false" customHeight="false" outlineLevel="0" collapsed="false">
      <c r="A135" s="65"/>
      <c r="B135" s="27"/>
      <c r="C135" s="28"/>
      <c r="D135" s="51"/>
      <c r="E135" s="52"/>
      <c r="F135" s="53"/>
      <c r="G135" s="53"/>
      <c r="H135" s="53"/>
      <c r="I135" s="53"/>
      <c r="J135" s="53"/>
      <c r="K135" s="35"/>
      <c r="L135" s="47"/>
    </row>
    <row r="136" customFormat="false" ht="14.5" hidden="false" customHeight="false" outlineLevel="0" collapsed="false">
      <c r="A136" s="69"/>
      <c r="B136" s="37"/>
      <c r="C136" s="38"/>
      <c r="D136" s="54" t="s">
        <v>37</v>
      </c>
      <c r="E136" s="55"/>
      <c r="F136" s="56" t="n">
        <f aca="false">SUM(F127:F135)</f>
        <v>750</v>
      </c>
      <c r="G136" s="56" t="n">
        <f aca="false">SUM(G127:G135)</f>
        <v>31.79</v>
      </c>
      <c r="H136" s="56" t="n">
        <f aca="false">SUM(H127:H135)</f>
        <v>31.1</v>
      </c>
      <c r="I136" s="56" t="n">
        <f aca="false">SUM(I127:I135)</f>
        <v>90.9</v>
      </c>
      <c r="J136" s="56" t="n">
        <f aca="false">SUM(J127:J135)</f>
        <v>772.8</v>
      </c>
      <c r="K136" s="41"/>
      <c r="L136" s="57" t="n">
        <f aca="false">SUM(L127:L135)</f>
        <v>0</v>
      </c>
    </row>
    <row r="137" customFormat="false" ht="14.5" hidden="false" customHeight="true" outlineLevel="0" collapsed="false">
      <c r="A137" s="72" t="n">
        <f aca="false">A119</f>
        <v>2</v>
      </c>
      <c r="B137" s="72" t="n">
        <f aca="false">B119</f>
        <v>2</v>
      </c>
      <c r="C137" s="60" t="s">
        <v>59</v>
      </c>
      <c r="D137" s="60"/>
      <c r="E137" s="61"/>
      <c r="F137" s="62" t="n">
        <f aca="false">F126+F136</f>
        <v>1255</v>
      </c>
      <c r="G137" s="62" t="n">
        <f aca="false">G126+G136</f>
        <v>41.57</v>
      </c>
      <c r="H137" s="62" t="n">
        <f aca="false">H126+H136</f>
        <v>42.65</v>
      </c>
      <c r="I137" s="62" t="n">
        <f aca="false">I126+I136</f>
        <v>156.23</v>
      </c>
      <c r="J137" s="62" t="n">
        <f aca="false">J126+J136</f>
        <v>1194.13</v>
      </c>
      <c r="K137" s="63"/>
      <c r="L137" s="64" t="n">
        <f aca="false">L126+L136</f>
        <v>0</v>
      </c>
    </row>
    <row r="138" customFormat="false" ht="32" hidden="false" customHeight="false" outlineLevel="0" collapsed="false">
      <c r="A138" s="18" t="n">
        <v>2</v>
      </c>
      <c r="B138" s="19" t="n">
        <v>3</v>
      </c>
      <c r="C138" s="20" t="s">
        <v>26</v>
      </c>
      <c r="D138" s="66" t="s">
        <v>27</v>
      </c>
      <c r="E138" s="31" t="s">
        <v>28</v>
      </c>
      <c r="F138" s="78" t="s">
        <v>134</v>
      </c>
      <c r="G138" s="23" t="n">
        <v>26.23</v>
      </c>
      <c r="H138" s="23" t="n">
        <v>10.8</v>
      </c>
      <c r="I138" s="23" t="n">
        <v>42.43</v>
      </c>
      <c r="J138" s="23" t="n">
        <v>372.86</v>
      </c>
      <c r="K138" s="67" t="s">
        <v>29</v>
      </c>
      <c r="L138" s="68"/>
    </row>
    <row r="139" customFormat="false" ht="13.8" hidden="false" customHeight="false" outlineLevel="0" collapsed="false">
      <c r="A139" s="26"/>
      <c r="B139" s="27"/>
      <c r="C139" s="28"/>
      <c r="D139" s="51"/>
      <c r="E139" s="52"/>
      <c r="F139" s="53"/>
      <c r="G139" s="53"/>
      <c r="H139" s="53"/>
      <c r="I139" s="53"/>
      <c r="J139" s="53"/>
      <c r="K139" s="35"/>
      <c r="L139" s="47"/>
    </row>
    <row r="140" customFormat="false" ht="22" hidden="false" customHeight="false" outlineLevel="0" collapsed="false">
      <c r="A140" s="26"/>
      <c r="B140" s="27"/>
      <c r="C140" s="28"/>
      <c r="D140" s="46" t="s">
        <v>30</v>
      </c>
      <c r="E140" s="31" t="s">
        <v>31</v>
      </c>
      <c r="F140" s="31" t="n">
        <v>200</v>
      </c>
      <c r="G140" s="23" t="n">
        <v>3.76</v>
      </c>
      <c r="H140" s="23" t="n">
        <v>3.2</v>
      </c>
      <c r="I140" s="23" t="n">
        <v>26.74</v>
      </c>
      <c r="J140" s="23" t="n">
        <v>150.8</v>
      </c>
      <c r="K140" s="35" t="s">
        <v>135</v>
      </c>
      <c r="L140" s="47"/>
    </row>
    <row r="141" customFormat="false" ht="15.75" hidden="false" customHeight="true" outlineLevel="0" collapsed="false">
      <c r="A141" s="26"/>
      <c r="B141" s="27"/>
      <c r="C141" s="28"/>
      <c r="D141" s="46" t="s">
        <v>33</v>
      </c>
      <c r="E141" s="52"/>
      <c r="F141" s="53"/>
      <c r="G141" s="53"/>
      <c r="H141" s="53"/>
      <c r="I141" s="53"/>
      <c r="J141" s="53"/>
      <c r="K141" s="35"/>
      <c r="L141" s="47"/>
    </row>
    <row r="142" customFormat="false" ht="22" hidden="false" customHeight="false" outlineLevel="0" collapsed="false">
      <c r="A142" s="26"/>
      <c r="B142" s="27"/>
      <c r="C142" s="28"/>
      <c r="D142" s="46" t="s">
        <v>34</v>
      </c>
      <c r="E142" s="31" t="s">
        <v>89</v>
      </c>
      <c r="F142" s="31" t="n">
        <v>100</v>
      </c>
      <c r="G142" s="23" t="n">
        <v>0.4</v>
      </c>
      <c r="H142" s="23" t="n">
        <v>0</v>
      </c>
      <c r="I142" s="23" t="n">
        <v>12.6</v>
      </c>
      <c r="J142" s="23" t="n">
        <v>52</v>
      </c>
      <c r="K142" s="35" t="s">
        <v>136</v>
      </c>
      <c r="L142" s="47"/>
    </row>
    <row r="143" customFormat="false" ht="13.8" hidden="false" customHeight="false" outlineLevel="0" collapsed="false">
      <c r="A143" s="26"/>
      <c r="B143" s="27"/>
      <c r="C143" s="28"/>
      <c r="D143" s="51"/>
      <c r="E143" s="52"/>
      <c r="F143" s="53"/>
      <c r="G143" s="53"/>
      <c r="H143" s="53"/>
      <c r="I143" s="53"/>
      <c r="J143" s="53"/>
      <c r="K143" s="35"/>
      <c r="L143" s="47"/>
    </row>
    <row r="144" customFormat="false" ht="13.8" hidden="false" customHeight="false" outlineLevel="0" collapsed="false">
      <c r="A144" s="26"/>
      <c r="B144" s="27"/>
      <c r="C144" s="28"/>
      <c r="D144" s="51"/>
      <c r="E144" s="52"/>
      <c r="F144" s="53"/>
      <c r="G144" s="53"/>
      <c r="H144" s="53"/>
      <c r="I144" s="53"/>
      <c r="J144" s="53"/>
      <c r="K144" s="35"/>
      <c r="L144" s="47"/>
    </row>
    <row r="145" customFormat="false" ht="14.5" hidden="false" customHeight="false" outlineLevel="0" collapsed="false">
      <c r="A145" s="36"/>
      <c r="B145" s="37"/>
      <c r="C145" s="38"/>
      <c r="D145" s="54" t="s">
        <v>37</v>
      </c>
      <c r="E145" s="55"/>
      <c r="F145" s="56" t="n">
        <f aca="false">F138+F140+F142</f>
        <v>510</v>
      </c>
      <c r="G145" s="56" t="n">
        <f aca="false">SUM(G138:G144)</f>
        <v>30.39</v>
      </c>
      <c r="H145" s="56" t="n">
        <f aca="false">SUM(H138:H144)</f>
        <v>14</v>
      </c>
      <c r="I145" s="56" t="n">
        <f aca="false">SUM(I138:I144)</f>
        <v>81.77</v>
      </c>
      <c r="J145" s="56" t="n">
        <f aca="false">SUM(J138:J144)</f>
        <v>575.66</v>
      </c>
      <c r="K145" s="41"/>
      <c r="L145" s="57" t="n">
        <f aca="false">SUM(L138:L144)</f>
        <v>0</v>
      </c>
    </row>
    <row r="146" customFormat="false" ht="22" hidden="false" customHeight="false" outlineLevel="0" collapsed="false">
      <c r="A146" s="43" t="n">
        <f aca="false">A138</f>
        <v>2</v>
      </c>
      <c r="B146" s="44" t="n">
        <f aca="false">B138</f>
        <v>3</v>
      </c>
      <c r="C146" s="45" t="s">
        <v>38</v>
      </c>
      <c r="D146" s="46" t="s">
        <v>39</v>
      </c>
      <c r="E146" s="31" t="s">
        <v>40</v>
      </c>
      <c r="F146" s="31" t="n">
        <v>60</v>
      </c>
      <c r="G146" s="23" t="n">
        <v>0.48</v>
      </c>
      <c r="H146" s="23" t="n">
        <v>0</v>
      </c>
      <c r="I146" s="23" t="n">
        <v>2.04</v>
      </c>
      <c r="J146" s="23" t="n">
        <v>9.6</v>
      </c>
      <c r="K146" s="49" t="s">
        <v>103</v>
      </c>
      <c r="L146" s="74"/>
    </row>
    <row r="147" customFormat="false" ht="22" hidden="false" customHeight="false" outlineLevel="0" collapsed="false">
      <c r="A147" s="26"/>
      <c r="B147" s="27"/>
      <c r="C147" s="28"/>
      <c r="D147" s="46" t="s">
        <v>42</v>
      </c>
      <c r="E147" s="31" t="s">
        <v>104</v>
      </c>
      <c r="F147" s="75" t="n">
        <v>200</v>
      </c>
      <c r="G147" s="23" t="n">
        <v>4.14</v>
      </c>
      <c r="H147" s="23" t="n">
        <v>4.28</v>
      </c>
      <c r="I147" s="23" t="n">
        <v>18.88</v>
      </c>
      <c r="J147" s="23" t="n">
        <v>130.6</v>
      </c>
      <c r="K147" s="49" t="s">
        <v>137</v>
      </c>
      <c r="L147" s="74"/>
    </row>
    <row r="148" customFormat="false" ht="27" hidden="false" customHeight="false" outlineLevel="0" collapsed="false">
      <c r="A148" s="26"/>
      <c r="B148" s="27"/>
      <c r="C148" s="28"/>
      <c r="D148" s="46" t="s">
        <v>45</v>
      </c>
      <c r="E148" s="31" t="s">
        <v>138</v>
      </c>
      <c r="F148" s="31" t="n">
        <v>95</v>
      </c>
      <c r="G148" s="23" t="n">
        <v>16.51</v>
      </c>
      <c r="H148" s="23" t="n">
        <v>9.07</v>
      </c>
      <c r="I148" s="23" t="n">
        <v>25.68</v>
      </c>
      <c r="J148" s="23" t="n">
        <v>250.51</v>
      </c>
      <c r="K148" s="50" t="s">
        <v>139</v>
      </c>
      <c r="L148" s="74"/>
    </row>
    <row r="149" customFormat="false" ht="22" hidden="false" customHeight="false" outlineLevel="0" collapsed="false">
      <c r="A149" s="26"/>
      <c r="B149" s="27"/>
      <c r="C149" s="28"/>
      <c r="D149" s="46" t="s">
        <v>48</v>
      </c>
      <c r="E149" s="31" t="s">
        <v>96</v>
      </c>
      <c r="F149" s="31" t="n">
        <v>150</v>
      </c>
      <c r="G149" s="23" t="n">
        <v>3.12</v>
      </c>
      <c r="H149" s="23" t="n">
        <v>5.1</v>
      </c>
      <c r="I149" s="23" t="n">
        <v>18.57</v>
      </c>
      <c r="J149" s="23" t="n">
        <v>132.6</v>
      </c>
      <c r="K149" s="49" t="s">
        <v>97</v>
      </c>
      <c r="L149" s="74"/>
    </row>
    <row r="150" customFormat="false" ht="22" hidden="false" customHeight="false" outlineLevel="0" collapsed="false">
      <c r="A150" s="26"/>
      <c r="B150" s="27"/>
      <c r="C150" s="28"/>
      <c r="D150" s="46" t="s">
        <v>51</v>
      </c>
      <c r="E150" s="31" t="s">
        <v>84</v>
      </c>
      <c r="F150" s="31" t="n">
        <v>200</v>
      </c>
      <c r="G150" s="23" t="n">
        <v>0.08</v>
      </c>
      <c r="H150" s="23" t="n">
        <v>0</v>
      </c>
      <c r="I150" s="23" t="n">
        <v>21.82</v>
      </c>
      <c r="J150" s="23" t="n">
        <v>87.6</v>
      </c>
      <c r="K150" s="49" t="s">
        <v>140</v>
      </c>
      <c r="L150" s="74"/>
    </row>
    <row r="151" customFormat="false" ht="14.5" hidden="false" customHeight="false" outlineLevel="0" collapsed="false">
      <c r="A151" s="26"/>
      <c r="B151" s="27"/>
      <c r="C151" s="28"/>
      <c r="D151" s="46" t="s">
        <v>54</v>
      </c>
      <c r="E151" s="31" t="s">
        <v>55</v>
      </c>
      <c r="F151" s="31" t="n">
        <v>30</v>
      </c>
      <c r="G151" s="23" t="n">
        <v>2.37</v>
      </c>
      <c r="H151" s="23" t="n">
        <v>0.3</v>
      </c>
      <c r="I151" s="23" t="n">
        <v>14.5</v>
      </c>
      <c r="J151" s="23" t="n">
        <v>71</v>
      </c>
      <c r="K151" s="49" t="s">
        <v>56</v>
      </c>
      <c r="L151" s="74"/>
    </row>
    <row r="152" customFormat="false" ht="14.5" hidden="false" customHeight="false" outlineLevel="0" collapsed="false">
      <c r="A152" s="26"/>
      <c r="B152" s="27"/>
      <c r="C152" s="28"/>
      <c r="D152" s="46" t="s">
        <v>57</v>
      </c>
      <c r="E152" s="31" t="s">
        <v>58</v>
      </c>
      <c r="F152" s="31" t="n">
        <v>20</v>
      </c>
      <c r="G152" s="23" t="n">
        <v>1.32</v>
      </c>
      <c r="H152" s="23" t="n">
        <v>0.24</v>
      </c>
      <c r="I152" s="23" t="n">
        <v>6.68</v>
      </c>
      <c r="J152" s="23" t="n">
        <v>34.6</v>
      </c>
      <c r="K152" s="49" t="s">
        <v>56</v>
      </c>
      <c r="L152" s="74"/>
    </row>
    <row r="153" customFormat="false" ht="13.8" hidden="false" customHeight="false" outlineLevel="0" collapsed="false">
      <c r="A153" s="26"/>
      <c r="B153" s="27"/>
      <c r="C153" s="28"/>
      <c r="D153" s="51"/>
      <c r="E153" s="52"/>
      <c r="F153" s="53"/>
      <c r="G153" s="53"/>
      <c r="H153" s="53"/>
      <c r="I153" s="53"/>
      <c r="J153" s="53"/>
      <c r="K153" s="35"/>
      <c r="L153" s="47"/>
    </row>
    <row r="154" customFormat="false" ht="13.8" hidden="false" customHeight="false" outlineLevel="0" collapsed="false">
      <c r="A154" s="26"/>
      <c r="B154" s="27"/>
      <c r="C154" s="28"/>
      <c r="D154" s="51"/>
      <c r="E154" s="52"/>
      <c r="F154" s="53"/>
      <c r="G154" s="53"/>
      <c r="H154" s="53"/>
      <c r="I154" s="53"/>
      <c r="J154" s="53"/>
      <c r="K154" s="35"/>
      <c r="L154" s="47"/>
    </row>
    <row r="155" customFormat="false" ht="14.5" hidden="false" customHeight="false" outlineLevel="0" collapsed="false">
      <c r="A155" s="36"/>
      <c r="B155" s="37"/>
      <c r="C155" s="38"/>
      <c r="D155" s="54" t="s">
        <v>37</v>
      </c>
      <c r="E155" s="55"/>
      <c r="F155" s="56" t="n">
        <f aca="false">SUM(F146:F154)</f>
        <v>755</v>
      </c>
      <c r="G155" s="56" t="n">
        <f aca="false">SUM(G146:G154)</f>
        <v>28.02</v>
      </c>
      <c r="H155" s="56" t="n">
        <f aca="false">SUM(H146:H154)</f>
        <v>18.99</v>
      </c>
      <c r="I155" s="56" t="n">
        <f aca="false">SUM(I146:I154)</f>
        <v>108.17</v>
      </c>
      <c r="J155" s="56" t="n">
        <f aca="false">SUM(J146:J154)</f>
        <v>716.51</v>
      </c>
      <c r="K155" s="41"/>
      <c r="L155" s="57" t="n">
        <f aca="false">SUM(L146:L154)</f>
        <v>0</v>
      </c>
    </row>
    <row r="156" customFormat="false" ht="14.5" hidden="false" customHeight="true" outlineLevel="0" collapsed="false">
      <c r="A156" s="58" t="n">
        <f aca="false">A138</f>
        <v>2</v>
      </c>
      <c r="B156" s="59" t="n">
        <f aca="false">B138</f>
        <v>3</v>
      </c>
      <c r="C156" s="60" t="s">
        <v>59</v>
      </c>
      <c r="D156" s="60"/>
      <c r="E156" s="61"/>
      <c r="F156" s="62" t="n">
        <f aca="false">F145+F155</f>
        <v>1265</v>
      </c>
      <c r="G156" s="62" t="n">
        <f aca="false">G145+G155</f>
        <v>58.41</v>
      </c>
      <c r="H156" s="62" t="n">
        <f aca="false">H145+H155</f>
        <v>32.99</v>
      </c>
      <c r="I156" s="62" t="n">
        <f aca="false">I145+I155</f>
        <v>189.94</v>
      </c>
      <c r="J156" s="62" t="n">
        <f aca="false">J145+J155</f>
        <v>1292.17</v>
      </c>
      <c r="K156" s="63"/>
      <c r="L156" s="64" t="n">
        <f aca="false">L145+L155</f>
        <v>0</v>
      </c>
    </row>
    <row r="157" customFormat="false" ht="27" hidden="false" customHeight="false" outlineLevel="0" collapsed="false">
      <c r="A157" s="18" t="n">
        <v>2</v>
      </c>
      <c r="B157" s="19" t="n">
        <v>4</v>
      </c>
      <c r="C157" s="20" t="s">
        <v>26</v>
      </c>
      <c r="D157" s="66" t="s">
        <v>27</v>
      </c>
      <c r="E157" s="31" t="s">
        <v>75</v>
      </c>
      <c r="F157" s="31" t="n">
        <f aca="false">95+150</f>
        <v>245</v>
      </c>
      <c r="G157" s="23" t="n">
        <f aca="false">15.2+3.11</f>
        <v>18.31</v>
      </c>
      <c r="H157" s="23" t="n">
        <f aca="false">22.6+4.01</f>
        <v>26.61</v>
      </c>
      <c r="I157" s="73" t="n">
        <f aca="false">14.82+20.1</f>
        <v>34.92</v>
      </c>
      <c r="J157" s="23" t="n">
        <f aca="false">324+253.85</f>
        <v>577.85</v>
      </c>
      <c r="K157" s="67" t="s">
        <v>76</v>
      </c>
      <c r="L157" s="68"/>
    </row>
    <row r="158" customFormat="false" ht="13.8" hidden="false" customHeight="false" outlineLevel="0" collapsed="false">
      <c r="A158" s="26"/>
      <c r="B158" s="27"/>
      <c r="C158" s="28"/>
      <c r="D158" s="51"/>
      <c r="E158" s="31"/>
      <c r="F158" s="53"/>
      <c r="G158" s="53"/>
      <c r="H158" s="53"/>
      <c r="I158" s="53"/>
      <c r="J158" s="53"/>
      <c r="K158" s="35"/>
      <c r="L158" s="47"/>
    </row>
    <row r="159" customFormat="false" ht="22" hidden="false" customHeight="false" outlineLevel="0" collapsed="false">
      <c r="A159" s="26"/>
      <c r="B159" s="27"/>
      <c r="C159" s="28"/>
      <c r="D159" s="46" t="s">
        <v>30</v>
      </c>
      <c r="E159" s="31" t="s">
        <v>77</v>
      </c>
      <c r="F159" s="31" t="n">
        <v>215</v>
      </c>
      <c r="G159" s="23" t="n">
        <v>0.1</v>
      </c>
      <c r="H159" s="23" t="n">
        <v>0</v>
      </c>
      <c r="I159" s="23" t="n">
        <v>15</v>
      </c>
      <c r="J159" s="23" t="n">
        <v>60</v>
      </c>
      <c r="K159" s="35" t="s">
        <v>78</v>
      </c>
      <c r="L159" s="47"/>
    </row>
    <row r="160" customFormat="false" ht="14.5" hidden="false" customHeight="false" outlineLevel="0" collapsed="false">
      <c r="A160" s="26"/>
      <c r="B160" s="27"/>
      <c r="C160" s="28"/>
      <c r="D160" s="46" t="s">
        <v>33</v>
      </c>
      <c r="E160" s="30" t="s">
        <v>79</v>
      </c>
      <c r="F160" s="30" t="n">
        <f aca="false">30+20</f>
        <v>50</v>
      </c>
      <c r="G160" s="30" t="n">
        <f aca="false">2.37+1.32</f>
        <v>3.69</v>
      </c>
      <c r="H160" s="30" t="n">
        <f aca="false">0.3+0.24</f>
        <v>0.54</v>
      </c>
      <c r="I160" s="30" t="n">
        <f aca="false">14.5+6.68</f>
        <v>21.18</v>
      </c>
      <c r="J160" s="30" t="n">
        <f aca="false">71+34.6</f>
        <v>105.6</v>
      </c>
      <c r="K160" s="50" t="s">
        <v>56</v>
      </c>
      <c r="L160" s="47"/>
    </row>
    <row r="161" customFormat="false" ht="13.8" hidden="false" customHeight="false" outlineLevel="0" collapsed="false">
      <c r="A161" s="26"/>
      <c r="B161" s="27"/>
      <c r="C161" s="28"/>
      <c r="D161" s="46" t="s">
        <v>34</v>
      </c>
      <c r="E161" s="30"/>
      <c r="F161" s="30"/>
      <c r="G161" s="30"/>
      <c r="H161" s="30"/>
      <c r="I161" s="30"/>
      <c r="J161" s="30"/>
      <c r="K161" s="35"/>
      <c r="L161" s="47"/>
    </row>
    <row r="162" customFormat="false" ht="13.8" hidden="false" customHeight="false" outlineLevel="0" collapsed="false">
      <c r="A162" s="26"/>
      <c r="B162" s="27"/>
      <c r="C162" s="28"/>
      <c r="D162" s="51"/>
      <c r="E162" s="52"/>
      <c r="F162" s="53"/>
      <c r="G162" s="53"/>
      <c r="H162" s="53"/>
      <c r="I162" s="53"/>
      <c r="J162" s="53"/>
      <c r="K162" s="35"/>
      <c r="L162" s="47"/>
    </row>
    <row r="163" customFormat="false" ht="13.8" hidden="false" customHeight="false" outlineLevel="0" collapsed="false">
      <c r="A163" s="26"/>
      <c r="B163" s="27"/>
      <c r="C163" s="28"/>
      <c r="D163" s="51"/>
      <c r="E163" s="52"/>
      <c r="F163" s="53"/>
      <c r="G163" s="53"/>
      <c r="H163" s="53"/>
      <c r="I163" s="53"/>
      <c r="J163" s="53"/>
      <c r="K163" s="35"/>
      <c r="L163" s="47"/>
    </row>
    <row r="164" customFormat="false" ht="14.5" hidden="false" customHeight="false" outlineLevel="0" collapsed="false">
      <c r="A164" s="36"/>
      <c r="B164" s="37"/>
      <c r="C164" s="38"/>
      <c r="D164" s="54" t="s">
        <v>37</v>
      </c>
      <c r="E164" s="55"/>
      <c r="F164" s="56" t="n">
        <f aca="false">SUM(F157:F163)</f>
        <v>510</v>
      </c>
      <c r="G164" s="56" t="n">
        <f aca="false">SUM(G157:G163)</f>
        <v>22.1</v>
      </c>
      <c r="H164" s="56" t="n">
        <f aca="false">SUM(H157:H163)</f>
        <v>27.15</v>
      </c>
      <c r="I164" s="56" t="n">
        <f aca="false">SUM(I157:I163)</f>
        <v>71.1</v>
      </c>
      <c r="J164" s="56" t="n">
        <f aca="false">SUM(J157:J163)</f>
        <v>743.45</v>
      </c>
      <c r="K164" s="41"/>
      <c r="L164" s="57" t="n">
        <f aca="false">SUM(L157:L163)</f>
        <v>0</v>
      </c>
    </row>
    <row r="165" customFormat="false" ht="22" hidden="false" customHeight="false" outlineLevel="0" collapsed="false">
      <c r="A165" s="43" t="n">
        <f aca="false">A157</f>
        <v>2</v>
      </c>
      <c r="B165" s="44" t="n">
        <f aca="false">B157</f>
        <v>4</v>
      </c>
      <c r="C165" s="45" t="s">
        <v>38</v>
      </c>
      <c r="D165" s="46" t="s">
        <v>39</v>
      </c>
      <c r="E165" s="31" t="s">
        <v>40</v>
      </c>
      <c r="F165" s="31" t="n">
        <v>60</v>
      </c>
      <c r="G165" s="23" t="n">
        <v>0.72</v>
      </c>
      <c r="H165" s="23" t="n">
        <v>0.12</v>
      </c>
      <c r="I165" s="23" t="n">
        <v>2.76</v>
      </c>
      <c r="J165" s="23" t="n">
        <v>15.6</v>
      </c>
      <c r="K165" s="49" t="s">
        <v>103</v>
      </c>
      <c r="L165" s="74"/>
    </row>
    <row r="166" customFormat="false" ht="22" hidden="false" customHeight="false" outlineLevel="0" collapsed="false">
      <c r="A166" s="26"/>
      <c r="B166" s="27"/>
      <c r="C166" s="28"/>
      <c r="D166" s="46" t="s">
        <v>42</v>
      </c>
      <c r="E166" s="31" t="s">
        <v>141</v>
      </c>
      <c r="F166" s="75" t="n">
        <v>205</v>
      </c>
      <c r="G166" s="23" t="n">
        <v>1.34</v>
      </c>
      <c r="H166" s="23" t="n">
        <v>2.9</v>
      </c>
      <c r="I166" s="23" t="n">
        <v>10.25</v>
      </c>
      <c r="J166" s="23" t="n">
        <v>72.73</v>
      </c>
      <c r="K166" s="49" t="s">
        <v>142</v>
      </c>
      <c r="L166" s="74"/>
    </row>
    <row r="167" customFormat="false" ht="22" hidden="false" customHeight="false" outlineLevel="0" collapsed="false">
      <c r="A167" s="26"/>
      <c r="B167" s="27"/>
      <c r="C167" s="28"/>
      <c r="D167" s="46" t="s">
        <v>45</v>
      </c>
      <c r="E167" s="31" t="s">
        <v>94</v>
      </c>
      <c r="F167" s="31" t="n">
        <v>140</v>
      </c>
      <c r="G167" s="23" t="n">
        <v>12.74</v>
      </c>
      <c r="H167" s="23" t="n">
        <v>6.72</v>
      </c>
      <c r="I167" s="23" t="n">
        <v>6.72</v>
      </c>
      <c r="J167" s="23" t="n">
        <v>138.6</v>
      </c>
      <c r="K167" s="50" t="s">
        <v>143</v>
      </c>
      <c r="L167" s="74"/>
    </row>
    <row r="168" customFormat="false" ht="22" hidden="false" customHeight="false" outlineLevel="0" collapsed="false">
      <c r="A168" s="26"/>
      <c r="B168" s="27"/>
      <c r="C168" s="28"/>
      <c r="D168" s="46" t="s">
        <v>48</v>
      </c>
      <c r="E168" s="31" t="s">
        <v>144</v>
      </c>
      <c r="F168" s="75" t="n">
        <v>155</v>
      </c>
      <c r="G168" s="31" t="n">
        <v>3.77</v>
      </c>
      <c r="H168" s="31" t="n">
        <v>6.11</v>
      </c>
      <c r="I168" s="31" t="n">
        <v>41.4</v>
      </c>
      <c r="J168" s="31" t="n">
        <v>235.65</v>
      </c>
      <c r="K168" s="50" t="s">
        <v>145</v>
      </c>
      <c r="L168" s="74"/>
    </row>
    <row r="169" customFormat="false" ht="22" hidden="false" customHeight="false" outlineLevel="0" collapsed="false">
      <c r="A169" s="26"/>
      <c r="B169" s="27"/>
      <c r="C169" s="28"/>
      <c r="D169" s="46" t="s">
        <v>51</v>
      </c>
      <c r="E169" s="31" t="s">
        <v>146</v>
      </c>
      <c r="F169" s="77" t="n">
        <v>200</v>
      </c>
      <c r="G169" s="48" t="n">
        <v>0.34</v>
      </c>
      <c r="H169" s="48" t="n">
        <v>0</v>
      </c>
      <c r="I169" s="48" t="n">
        <v>24.26</v>
      </c>
      <c r="J169" s="23" t="n">
        <v>98.4</v>
      </c>
      <c r="K169" s="49" t="s">
        <v>147</v>
      </c>
      <c r="L169" s="74"/>
    </row>
    <row r="170" customFormat="false" ht="14.5" hidden="false" customHeight="false" outlineLevel="0" collapsed="false">
      <c r="A170" s="26"/>
      <c r="B170" s="27"/>
      <c r="C170" s="28"/>
      <c r="D170" s="46" t="s">
        <v>54</v>
      </c>
      <c r="E170" s="31" t="s">
        <v>55</v>
      </c>
      <c r="F170" s="31" t="n">
        <v>30</v>
      </c>
      <c r="G170" s="23" t="n">
        <v>2.37</v>
      </c>
      <c r="H170" s="23" t="n">
        <v>0.3</v>
      </c>
      <c r="I170" s="23" t="n">
        <v>14.5</v>
      </c>
      <c r="J170" s="23" t="n">
        <v>71</v>
      </c>
      <c r="K170" s="49" t="s">
        <v>56</v>
      </c>
      <c r="L170" s="74"/>
    </row>
    <row r="171" customFormat="false" ht="14.5" hidden="false" customHeight="false" outlineLevel="0" collapsed="false">
      <c r="A171" s="26"/>
      <c r="B171" s="27"/>
      <c r="C171" s="28"/>
      <c r="D171" s="46" t="s">
        <v>57</v>
      </c>
      <c r="E171" s="31" t="s">
        <v>58</v>
      </c>
      <c r="F171" s="31" t="n">
        <v>20</v>
      </c>
      <c r="G171" s="23" t="n">
        <v>1.32</v>
      </c>
      <c r="H171" s="23" t="n">
        <v>0.24</v>
      </c>
      <c r="I171" s="23" t="n">
        <v>6.68</v>
      </c>
      <c r="J171" s="23" t="n">
        <v>34.6</v>
      </c>
      <c r="K171" s="49" t="s">
        <v>56</v>
      </c>
      <c r="L171" s="74"/>
    </row>
    <row r="172" customFormat="false" ht="13.8" hidden="false" customHeight="false" outlineLevel="0" collapsed="false">
      <c r="A172" s="26"/>
      <c r="B172" s="27"/>
      <c r="C172" s="28"/>
      <c r="D172" s="51"/>
      <c r="E172" s="52"/>
      <c r="F172" s="53"/>
      <c r="G172" s="53"/>
      <c r="H172" s="53"/>
      <c r="I172" s="53"/>
      <c r="J172" s="53"/>
      <c r="K172" s="35"/>
      <c r="L172" s="47"/>
    </row>
    <row r="173" customFormat="false" ht="13.8" hidden="false" customHeight="false" outlineLevel="0" collapsed="false">
      <c r="A173" s="26"/>
      <c r="B173" s="27"/>
      <c r="C173" s="28"/>
      <c r="D173" s="51"/>
      <c r="E173" s="52"/>
      <c r="F173" s="53"/>
      <c r="G173" s="53"/>
      <c r="H173" s="53"/>
      <c r="I173" s="53"/>
      <c r="J173" s="53"/>
      <c r="K173" s="35"/>
      <c r="L173" s="47"/>
    </row>
    <row r="174" customFormat="false" ht="14.5" hidden="false" customHeight="false" outlineLevel="0" collapsed="false">
      <c r="A174" s="36"/>
      <c r="B174" s="37"/>
      <c r="C174" s="38"/>
      <c r="D174" s="54" t="s">
        <v>37</v>
      </c>
      <c r="E174" s="40"/>
      <c r="F174" s="40" t="n">
        <f aca="false">SUM(F165:F173)</f>
        <v>810</v>
      </c>
      <c r="G174" s="40" t="n">
        <f aca="false">SUM(G165:G173)</f>
        <v>22.6</v>
      </c>
      <c r="H174" s="40" t="n">
        <f aca="false">SUM(H165:H173)</f>
        <v>16.39</v>
      </c>
      <c r="I174" s="40" t="n">
        <f aca="false">SUM(I165:I173)</f>
        <v>106.57</v>
      </c>
      <c r="J174" s="40" t="n">
        <f aca="false">SUM(J165:J173)</f>
        <v>666.58</v>
      </c>
      <c r="K174" s="41"/>
      <c r="L174" s="57" t="n">
        <f aca="false">SUM(L165:L173)</f>
        <v>0</v>
      </c>
    </row>
    <row r="175" customFormat="false" ht="14.5" hidden="false" customHeight="true" outlineLevel="0" collapsed="false">
      <c r="A175" s="58" t="n">
        <f aca="false">A157</f>
        <v>2</v>
      </c>
      <c r="B175" s="59" t="n">
        <f aca="false">B157</f>
        <v>4</v>
      </c>
      <c r="C175" s="60" t="s">
        <v>59</v>
      </c>
      <c r="D175" s="60"/>
      <c r="E175" s="79"/>
      <c r="F175" s="79" t="n">
        <f aca="false">F164+F174</f>
        <v>1320</v>
      </c>
      <c r="G175" s="79" t="n">
        <f aca="false">G164+G174</f>
        <v>44.7</v>
      </c>
      <c r="H175" s="79" t="n">
        <f aca="false">H164+H174</f>
        <v>43.54</v>
      </c>
      <c r="I175" s="79" t="n">
        <f aca="false">I164+I174</f>
        <v>177.67</v>
      </c>
      <c r="J175" s="79" t="n">
        <f aca="false">J164+J174</f>
        <v>1410.03</v>
      </c>
      <c r="K175" s="63"/>
      <c r="L175" s="64" t="n">
        <f aca="false">L164+L174</f>
        <v>0</v>
      </c>
    </row>
    <row r="176" customFormat="false" ht="32" hidden="false" customHeight="false" outlineLevel="0" collapsed="false">
      <c r="A176" s="18" t="n">
        <v>2</v>
      </c>
      <c r="B176" s="19" t="n">
        <v>5</v>
      </c>
      <c r="C176" s="20" t="s">
        <v>26</v>
      </c>
      <c r="D176" s="66" t="s">
        <v>27</v>
      </c>
      <c r="E176" s="22" t="s">
        <v>148</v>
      </c>
      <c r="F176" s="22" t="n">
        <v>200</v>
      </c>
      <c r="G176" s="22" t="n">
        <f aca="false">5.1+3.68</f>
        <v>8.78</v>
      </c>
      <c r="H176" s="22" t="n">
        <f aca="false">4.6+10.88</f>
        <v>15.48</v>
      </c>
      <c r="I176" s="22" t="n">
        <f aca="false">0.3+24.64</f>
        <v>24.94</v>
      </c>
      <c r="J176" s="22" t="n">
        <f aca="false">63+83</f>
        <v>146</v>
      </c>
      <c r="K176" s="67" t="s">
        <v>100</v>
      </c>
      <c r="L176" s="68"/>
    </row>
    <row r="177" customFormat="false" ht="13.8" hidden="false" customHeight="false" outlineLevel="0" collapsed="false">
      <c r="A177" s="26"/>
      <c r="B177" s="27"/>
      <c r="C177" s="28"/>
      <c r="D177" s="51"/>
      <c r="E177" s="30"/>
      <c r="F177" s="30"/>
      <c r="G177" s="30"/>
      <c r="H177" s="30"/>
      <c r="I177" s="30"/>
      <c r="J177" s="30"/>
      <c r="K177" s="35"/>
      <c r="L177" s="47"/>
    </row>
    <row r="178" customFormat="false" ht="22" hidden="false" customHeight="false" outlineLevel="0" collapsed="false">
      <c r="A178" s="26"/>
      <c r="B178" s="27"/>
      <c r="C178" s="28"/>
      <c r="D178" s="46" t="s">
        <v>30</v>
      </c>
      <c r="E178" s="31" t="s">
        <v>101</v>
      </c>
      <c r="F178" s="31" t="n">
        <v>200</v>
      </c>
      <c r="G178" s="23" t="n">
        <v>0.08</v>
      </c>
      <c r="H178" s="23" t="n">
        <v>0</v>
      </c>
      <c r="I178" s="23" t="n">
        <v>27.08</v>
      </c>
      <c r="J178" s="23" t="n">
        <v>108.6</v>
      </c>
      <c r="K178" s="35" t="s">
        <v>102</v>
      </c>
      <c r="L178" s="47"/>
    </row>
    <row r="179" customFormat="false" ht="14.5" hidden="false" customHeight="false" outlineLevel="0" collapsed="false">
      <c r="A179" s="26"/>
      <c r="B179" s="27"/>
      <c r="C179" s="28"/>
      <c r="D179" s="46" t="s">
        <v>33</v>
      </c>
      <c r="E179" s="30" t="s">
        <v>79</v>
      </c>
      <c r="F179" s="30" t="n">
        <f aca="false">30+20</f>
        <v>50</v>
      </c>
      <c r="G179" s="30" t="n">
        <f aca="false">2.37+1.32</f>
        <v>3.69</v>
      </c>
      <c r="H179" s="30" t="n">
        <f aca="false">0.3+0.24</f>
        <v>0.54</v>
      </c>
      <c r="I179" s="30" t="n">
        <f aca="false">14.5+6.68</f>
        <v>21.18</v>
      </c>
      <c r="J179" s="30" t="n">
        <f aca="false">71+34.6</f>
        <v>105.6</v>
      </c>
      <c r="K179" s="50" t="s">
        <v>56</v>
      </c>
      <c r="L179" s="47"/>
    </row>
    <row r="180" customFormat="false" ht="32" hidden="false" customHeight="false" outlineLevel="0" collapsed="false">
      <c r="A180" s="26"/>
      <c r="B180" s="27"/>
      <c r="C180" s="28"/>
      <c r="D180" s="46" t="s">
        <v>34</v>
      </c>
      <c r="E180" s="31" t="s">
        <v>89</v>
      </c>
      <c r="F180" s="31" t="n">
        <v>100</v>
      </c>
      <c r="G180" s="23" t="n">
        <v>0.4</v>
      </c>
      <c r="H180" s="23" t="n">
        <v>0</v>
      </c>
      <c r="I180" s="23" t="n">
        <v>12.6</v>
      </c>
      <c r="J180" s="23" t="n">
        <v>52</v>
      </c>
      <c r="K180" s="35" t="s">
        <v>36</v>
      </c>
      <c r="L180" s="47"/>
    </row>
    <row r="181" customFormat="false" ht="13.8" hidden="false" customHeight="false" outlineLevel="0" collapsed="false">
      <c r="A181" s="26"/>
      <c r="B181" s="27"/>
      <c r="C181" s="28"/>
      <c r="D181" s="51"/>
      <c r="E181" s="30"/>
      <c r="F181" s="30"/>
      <c r="G181" s="30"/>
      <c r="H181" s="30"/>
      <c r="I181" s="30"/>
      <c r="J181" s="30"/>
      <c r="K181" s="35"/>
      <c r="L181" s="47"/>
    </row>
    <row r="182" customFormat="false" ht="13.8" hidden="false" customHeight="false" outlineLevel="0" collapsed="false">
      <c r="A182" s="26"/>
      <c r="B182" s="27"/>
      <c r="C182" s="28"/>
      <c r="D182" s="51"/>
      <c r="E182" s="52"/>
      <c r="F182" s="53"/>
      <c r="G182" s="53"/>
      <c r="H182" s="53"/>
      <c r="I182" s="53"/>
      <c r="J182" s="53"/>
      <c r="K182" s="35"/>
      <c r="L182" s="47"/>
    </row>
    <row r="183" customFormat="false" ht="15.75" hidden="false" customHeight="true" outlineLevel="0" collapsed="false">
      <c r="A183" s="36"/>
      <c r="B183" s="37"/>
      <c r="C183" s="38"/>
      <c r="D183" s="54" t="s">
        <v>37</v>
      </c>
      <c r="E183" s="55"/>
      <c r="F183" s="56" t="n">
        <f aca="false">SUM(F176:F182)</f>
        <v>550</v>
      </c>
      <c r="G183" s="56" t="n">
        <f aca="false">SUM(G176:G182)</f>
        <v>12.95</v>
      </c>
      <c r="H183" s="56" t="n">
        <f aca="false">SUM(H176:H182)</f>
        <v>16.02</v>
      </c>
      <c r="I183" s="56" t="n">
        <f aca="false">SUM(I176:I182)</f>
        <v>85.8</v>
      </c>
      <c r="J183" s="56" t="n">
        <f aca="false">SUM(J176:J182)</f>
        <v>412.2</v>
      </c>
      <c r="K183" s="41"/>
      <c r="L183" s="57" t="n">
        <f aca="false">SUM(L176:L182)</f>
        <v>0</v>
      </c>
    </row>
    <row r="184" customFormat="false" ht="22" hidden="false" customHeight="false" outlineLevel="0" collapsed="false">
      <c r="A184" s="43" t="n">
        <f aca="false">A176</f>
        <v>2</v>
      </c>
      <c r="B184" s="44" t="n">
        <f aca="false">B176</f>
        <v>5</v>
      </c>
      <c r="C184" s="45" t="s">
        <v>38</v>
      </c>
      <c r="D184" s="46" t="s">
        <v>39</v>
      </c>
      <c r="E184" s="31" t="s">
        <v>40</v>
      </c>
      <c r="F184" s="31" t="n">
        <v>60</v>
      </c>
      <c r="G184" s="23" t="n">
        <v>0.48</v>
      </c>
      <c r="H184" s="23" t="n">
        <v>0</v>
      </c>
      <c r="I184" s="23" t="n">
        <v>2.04</v>
      </c>
      <c r="J184" s="23" t="n">
        <v>9.6</v>
      </c>
      <c r="K184" s="49" t="s">
        <v>103</v>
      </c>
      <c r="L184" s="74"/>
    </row>
    <row r="185" customFormat="false" ht="32" hidden="false" customHeight="false" outlineLevel="0" collapsed="false">
      <c r="A185" s="26"/>
      <c r="B185" s="27"/>
      <c r="C185" s="28"/>
      <c r="D185" s="46" t="s">
        <v>42</v>
      </c>
      <c r="E185" s="31" t="s">
        <v>92</v>
      </c>
      <c r="F185" s="31" t="n">
        <v>200</v>
      </c>
      <c r="G185" s="31" t="n">
        <v>4.18</v>
      </c>
      <c r="H185" s="31" t="n">
        <v>5.02</v>
      </c>
      <c r="I185" s="31" t="n">
        <v>23.2</v>
      </c>
      <c r="J185" s="31" t="n">
        <v>175.8</v>
      </c>
      <c r="K185" s="49" t="s">
        <v>149</v>
      </c>
      <c r="L185" s="74"/>
    </row>
    <row r="186" customFormat="false" ht="22" hidden="false" customHeight="false" outlineLevel="0" collapsed="false">
      <c r="A186" s="26"/>
      <c r="B186" s="27"/>
      <c r="C186" s="28"/>
      <c r="D186" s="46" t="s">
        <v>45</v>
      </c>
      <c r="E186" s="31" t="s">
        <v>150</v>
      </c>
      <c r="F186" s="31" t="n">
        <v>95</v>
      </c>
      <c r="G186" s="23" t="n">
        <v>19.26</v>
      </c>
      <c r="H186" s="23" t="n">
        <v>17.1</v>
      </c>
      <c r="I186" s="23" t="n">
        <v>1.26</v>
      </c>
      <c r="J186" s="23" t="n">
        <v>235.8</v>
      </c>
      <c r="K186" s="50" t="s">
        <v>151</v>
      </c>
      <c r="L186" s="74"/>
    </row>
    <row r="187" customFormat="false" ht="22" hidden="false" customHeight="false" outlineLevel="0" collapsed="false">
      <c r="A187" s="26"/>
      <c r="B187" s="27"/>
      <c r="C187" s="28"/>
      <c r="D187" s="46" t="s">
        <v>48</v>
      </c>
      <c r="E187" s="31" t="s">
        <v>152</v>
      </c>
      <c r="F187" s="31" t="n">
        <v>150</v>
      </c>
      <c r="G187" s="23" t="n">
        <v>3.75</v>
      </c>
      <c r="H187" s="23" t="n">
        <v>15</v>
      </c>
      <c r="I187" s="23" t="n">
        <v>25.05</v>
      </c>
      <c r="J187" s="23" t="n">
        <v>250.5</v>
      </c>
      <c r="K187" s="49" t="s">
        <v>153</v>
      </c>
      <c r="L187" s="74"/>
    </row>
    <row r="188" customFormat="false" ht="22" hidden="false" customHeight="false" outlineLevel="0" collapsed="false">
      <c r="A188" s="26"/>
      <c r="B188" s="27"/>
      <c r="C188" s="28"/>
      <c r="D188" s="46" t="s">
        <v>51</v>
      </c>
      <c r="E188" s="31" t="s">
        <v>84</v>
      </c>
      <c r="F188" s="31" t="n">
        <v>200</v>
      </c>
      <c r="G188" s="23" t="n">
        <v>0.08</v>
      </c>
      <c r="H188" s="23" t="n">
        <v>0</v>
      </c>
      <c r="I188" s="23" t="n">
        <v>21.82</v>
      </c>
      <c r="J188" s="23" t="n">
        <v>87.6</v>
      </c>
      <c r="K188" s="49" t="s">
        <v>154</v>
      </c>
      <c r="L188" s="74"/>
    </row>
    <row r="189" customFormat="false" ht="14.5" hidden="false" customHeight="false" outlineLevel="0" collapsed="false">
      <c r="A189" s="26"/>
      <c r="B189" s="27"/>
      <c r="C189" s="28"/>
      <c r="D189" s="46" t="s">
        <v>54</v>
      </c>
      <c r="E189" s="31" t="s">
        <v>55</v>
      </c>
      <c r="F189" s="31" t="n">
        <v>30</v>
      </c>
      <c r="G189" s="23" t="n">
        <v>2.37</v>
      </c>
      <c r="H189" s="23" t="n">
        <v>0.3</v>
      </c>
      <c r="I189" s="23" t="n">
        <v>14.5</v>
      </c>
      <c r="J189" s="23" t="n">
        <v>71</v>
      </c>
      <c r="K189" s="49" t="s">
        <v>56</v>
      </c>
      <c r="L189" s="74"/>
    </row>
    <row r="190" customFormat="false" ht="14.5" hidden="false" customHeight="false" outlineLevel="0" collapsed="false">
      <c r="A190" s="26"/>
      <c r="B190" s="27"/>
      <c r="C190" s="28"/>
      <c r="D190" s="46" t="s">
        <v>57</v>
      </c>
      <c r="E190" s="31" t="s">
        <v>58</v>
      </c>
      <c r="F190" s="31" t="n">
        <v>20</v>
      </c>
      <c r="G190" s="23" t="n">
        <v>1.32</v>
      </c>
      <c r="H190" s="23" t="n">
        <v>0.24</v>
      </c>
      <c r="I190" s="23" t="n">
        <v>6.68</v>
      </c>
      <c r="J190" s="23" t="n">
        <v>34.6</v>
      </c>
      <c r="K190" s="49" t="s">
        <v>56</v>
      </c>
      <c r="L190" s="74"/>
    </row>
    <row r="191" customFormat="false" ht="13.8" hidden="false" customHeight="false" outlineLevel="0" collapsed="false">
      <c r="A191" s="26"/>
      <c r="B191" s="27"/>
      <c r="C191" s="28"/>
      <c r="D191" s="51"/>
      <c r="E191" s="52"/>
      <c r="F191" s="53"/>
      <c r="G191" s="53"/>
      <c r="H191" s="53"/>
      <c r="I191" s="53"/>
      <c r="J191" s="53"/>
      <c r="K191" s="35"/>
      <c r="L191" s="47"/>
    </row>
    <row r="192" customFormat="false" ht="13.8" hidden="false" customHeight="false" outlineLevel="0" collapsed="false">
      <c r="A192" s="26"/>
      <c r="B192" s="27"/>
      <c r="C192" s="28"/>
      <c r="D192" s="51"/>
      <c r="E192" s="52"/>
      <c r="F192" s="53"/>
      <c r="G192" s="53"/>
      <c r="H192" s="53"/>
      <c r="I192" s="53"/>
      <c r="J192" s="53"/>
      <c r="K192" s="35"/>
      <c r="L192" s="47"/>
    </row>
    <row r="193" customFormat="false" ht="14.5" hidden="false" customHeight="false" outlineLevel="0" collapsed="false">
      <c r="A193" s="36"/>
      <c r="B193" s="37"/>
      <c r="C193" s="38"/>
      <c r="D193" s="54" t="s">
        <v>37</v>
      </c>
      <c r="E193" s="55"/>
      <c r="F193" s="56" t="n">
        <f aca="false">SUM(F184:F192)</f>
        <v>755</v>
      </c>
      <c r="G193" s="56" t="n">
        <f aca="false">SUM(G184:G192)</f>
        <v>31.44</v>
      </c>
      <c r="H193" s="56" t="n">
        <f aca="false">SUM(H184:H192)</f>
        <v>37.66</v>
      </c>
      <c r="I193" s="56" t="n">
        <f aca="false">SUM(I184:I192)</f>
        <v>94.55</v>
      </c>
      <c r="J193" s="56" t="n">
        <f aca="false">SUM(J184:J192)</f>
        <v>864.9</v>
      </c>
      <c r="K193" s="41"/>
      <c r="L193" s="57" t="n">
        <f aca="false">SUM(L184:L192)</f>
        <v>0</v>
      </c>
    </row>
    <row r="194" customFormat="false" ht="14.5" hidden="false" customHeight="true" outlineLevel="0" collapsed="false">
      <c r="A194" s="58" t="n">
        <f aca="false">A176</f>
        <v>2</v>
      </c>
      <c r="B194" s="59" t="n">
        <f aca="false">B176</f>
        <v>5</v>
      </c>
      <c r="C194" s="60" t="s">
        <v>59</v>
      </c>
      <c r="D194" s="60"/>
      <c r="E194" s="61"/>
      <c r="F194" s="62" t="n">
        <f aca="false">F183+F193</f>
        <v>1305</v>
      </c>
      <c r="G194" s="62" t="n">
        <f aca="false">G183+G193</f>
        <v>44.39</v>
      </c>
      <c r="H194" s="62" t="n">
        <f aca="false">H183+H193</f>
        <v>53.68</v>
      </c>
      <c r="I194" s="62" t="n">
        <f aca="false">I183+I193</f>
        <v>180.35</v>
      </c>
      <c r="J194" s="62" t="n">
        <f aca="false">J183+J193</f>
        <v>1277.1</v>
      </c>
      <c r="K194" s="63"/>
      <c r="L194" s="64" t="n">
        <f aca="false">L183+L193</f>
        <v>0</v>
      </c>
    </row>
    <row r="195" customFormat="false" ht="22" hidden="false" customHeight="false" outlineLevel="0" collapsed="false">
      <c r="A195" s="18" t="n">
        <v>3</v>
      </c>
      <c r="B195" s="19" t="n">
        <v>1</v>
      </c>
      <c r="C195" s="20" t="s">
        <v>26</v>
      </c>
      <c r="D195" s="66" t="s">
        <v>27</v>
      </c>
      <c r="E195" s="31" t="s">
        <v>123</v>
      </c>
      <c r="F195" s="31" t="n">
        <v>205</v>
      </c>
      <c r="G195" s="23" t="n">
        <v>7.1</v>
      </c>
      <c r="H195" s="23" t="n">
        <v>15.9</v>
      </c>
      <c r="I195" s="23" t="n">
        <v>47.7</v>
      </c>
      <c r="J195" s="23" t="n">
        <v>362</v>
      </c>
      <c r="K195" s="67" t="s">
        <v>155</v>
      </c>
      <c r="L195" s="68"/>
    </row>
    <row r="196" customFormat="false" ht="13.8" hidden="false" customHeight="false" outlineLevel="0" collapsed="false">
      <c r="A196" s="26"/>
      <c r="B196" s="27"/>
      <c r="C196" s="28"/>
      <c r="D196" s="51"/>
      <c r="E196" s="52"/>
      <c r="F196" s="53"/>
      <c r="G196" s="53"/>
      <c r="H196" s="53"/>
      <c r="I196" s="53"/>
      <c r="J196" s="53"/>
      <c r="K196" s="35"/>
      <c r="L196" s="47"/>
    </row>
    <row r="197" customFormat="false" ht="22" hidden="false" customHeight="false" outlineLevel="0" collapsed="false">
      <c r="A197" s="26"/>
      <c r="B197" s="27"/>
      <c r="C197" s="28"/>
      <c r="D197" s="46" t="s">
        <v>30</v>
      </c>
      <c r="E197" s="31" t="s">
        <v>65</v>
      </c>
      <c r="F197" s="31" t="n">
        <v>200</v>
      </c>
      <c r="G197" s="23" t="n">
        <v>3.58</v>
      </c>
      <c r="H197" s="23" t="n">
        <v>2.68</v>
      </c>
      <c r="I197" s="23" t="n">
        <v>28.34</v>
      </c>
      <c r="J197" s="23" t="n">
        <v>151.8</v>
      </c>
      <c r="K197" s="35" t="s">
        <v>156</v>
      </c>
      <c r="L197" s="47"/>
    </row>
    <row r="198" customFormat="false" ht="22" hidden="false" customHeight="false" outlineLevel="0" collapsed="false">
      <c r="A198" s="26"/>
      <c r="B198" s="27"/>
      <c r="C198" s="28"/>
      <c r="D198" s="46" t="s">
        <v>33</v>
      </c>
      <c r="E198" s="31" t="s">
        <v>157</v>
      </c>
      <c r="F198" s="31" t="n">
        <v>100</v>
      </c>
      <c r="G198" s="76" t="n">
        <v>3.82</v>
      </c>
      <c r="H198" s="76" t="n">
        <v>2.55</v>
      </c>
      <c r="I198" s="76" t="n">
        <v>37.82</v>
      </c>
      <c r="J198" s="76" t="n">
        <v>190.29</v>
      </c>
      <c r="K198" s="35" t="s">
        <v>158</v>
      </c>
      <c r="L198" s="47"/>
    </row>
    <row r="199" customFormat="false" ht="13.8" hidden="false" customHeight="false" outlineLevel="0" collapsed="false">
      <c r="A199" s="26"/>
      <c r="B199" s="27"/>
      <c r="C199" s="28"/>
      <c r="D199" s="46" t="s">
        <v>34</v>
      </c>
      <c r="E199" s="52"/>
      <c r="F199" s="53"/>
      <c r="G199" s="53"/>
      <c r="H199" s="53"/>
      <c r="I199" s="53"/>
      <c r="J199" s="53"/>
      <c r="K199" s="35"/>
      <c r="L199" s="47"/>
    </row>
    <row r="200" customFormat="false" ht="13.8" hidden="false" customHeight="false" outlineLevel="0" collapsed="false">
      <c r="A200" s="26"/>
      <c r="B200" s="27"/>
      <c r="C200" s="28"/>
      <c r="D200" s="51"/>
      <c r="E200" s="52"/>
      <c r="F200" s="53"/>
      <c r="G200" s="53"/>
      <c r="H200" s="53"/>
      <c r="I200" s="53"/>
      <c r="J200" s="53"/>
      <c r="K200" s="35"/>
      <c r="L200" s="47"/>
    </row>
    <row r="201" customFormat="false" ht="13.8" hidden="false" customHeight="false" outlineLevel="0" collapsed="false">
      <c r="A201" s="26"/>
      <c r="B201" s="27"/>
      <c r="C201" s="28"/>
      <c r="D201" s="51"/>
      <c r="E201" s="52"/>
      <c r="F201" s="53"/>
      <c r="G201" s="53"/>
      <c r="H201" s="53"/>
      <c r="I201" s="53"/>
      <c r="J201" s="53"/>
      <c r="K201" s="35"/>
      <c r="L201" s="47"/>
    </row>
    <row r="202" customFormat="false" ht="14.5" hidden="false" customHeight="false" outlineLevel="0" collapsed="false">
      <c r="A202" s="36"/>
      <c r="B202" s="37"/>
      <c r="C202" s="38"/>
      <c r="D202" s="54" t="s">
        <v>37</v>
      </c>
      <c r="E202" s="55"/>
      <c r="F202" s="56" t="n">
        <f aca="false">SUM(F195:F201)</f>
        <v>505</v>
      </c>
      <c r="G202" s="56" t="n">
        <f aca="false">SUM(G195:G201)</f>
        <v>14.5</v>
      </c>
      <c r="H202" s="56" t="n">
        <f aca="false">SUM(H195:H201)</f>
        <v>21.13</v>
      </c>
      <c r="I202" s="56" t="n">
        <f aca="false">SUM(I195:I201)</f>
        <v>113.86</v>
      </c>
      <c r="J202" s="56" t="n">
        <f aca="false">SUM(J195:J201)</f>
        <v>704.09</v>
      </c>
      <c r="K202" s="41"/>
      <c r="L202" s="57" t="n">
        <f aca="false">SUM(L195:L201)</f>
        <v>0</v>
      </c>
    </row>
    <row r="203" customFormat="false" ht="22" hidden="false" customHeight="false" outlineLevel="0" collapsed="false">
      <c r="A203" s="43" t="n">
        <v>3</v>
      </c>
      <c r="B203" s="44" t="n">
        <f aca="false">B195</f>
        <v>1</v>
      </c>
      <c r="C203" s="45" t="s">
        <v>38</v>
      </c>
      <c r="D203" s="46" t="s">
        <v>39</v>
      </c>
      <c r="E203" s="31" t="s">
        <v>40</v>
      </c>
      <c r="F203" s="31" t="n">
        <v>60</v>
      </c>
      <c r="G203" s="23" t="n">
        <v>0.72</v>
      </c>
      <c r="H203" s="23" t="n">
        <v>0.12</v>
      </c>
      <c r="I203" s="23" t="n">
        <v>2.76</v>
      </c>
      <c r="J203" s="23" t="n">
        <v>15.6</v>
      </c>
      <c r="K203" s="49" t="s">
        <v>159</v>
      </c>
      <c r="L203" s="74"/>
    </row>
    <row r="204" customFormat="false" ht="22" hidden="false" customHeight="false" outlineLevel="0" collapsed="false">
      <c r="A204" s="26"/>
      <c r="B204" s="27"/>
      <c r="C204" s="28"/>
      <c r="D204" s="46" t="s">
        <v>42</v>
      </c>
      <c r="E204" s="31" t="s">
        <v>104</v>
      </c>
      <c r="F204" s="75" t="n">
        <v>200</v>
      </c>
      <c r="G204" s="23" t="n">
        <v>4.14</v>
      </c>
      <c r="H204" s="23" t="n">
        <v>4.28</v>
      </c>
      <c r="I204" s="23" t="n">
        <v>18.88</v>
      </c>
      <c r="J204" s="23" t="n">
        <v>130.6</v>
      </c>
      <c r="K204" s="49" t="s">
        <v>160</v>
      </c>
      <c r="L204" s="74"/>
    </row>
    <row r="205" customFormat="false" ht="22" hidden="false" customHeight="false" outlineLevel="0" collapsed="false">
      <c r="A205" s="26"/>
      <c r="B205" s="27"/>
      <c r="C205" s="28"/>
      <c r="D205" s="46" t="s">
        <v>45</v>
      </c>
      <c r="E205" s="31" t="s">
        <v>115</v>
      </c>
      <c r="F205" s="31" t="n">
        <v>95</v>
      </c>
      <c r="G205" s="23" t="n">
        <v>14.4</v>
      </c>
      <c r="H205" s="23" t="n">
        <v>21.82</v>
      </c>
      <c r="I205" s="23" t="n">
        <v>7.42</v>
      </c>
      <c r="J205" s="23" t="n">
        <v>283.5</v>
      </c>
      <c r="K205" s="50" t="s">
        <v>161</v>
      </c>
      <c r="L205" s="74"/>
    </row>
    <row r="206" customFormat="false" ht="22" hidden="false" customHeight="false" outlineLevel="0" collapsed="false">
      <c r="A206" s="26"/>
      <c r="B206" s="27"/>
      <c r="C206" s="28"/>
      <c r="D206" s="46" t="s">
        <v>48</v>
      </c>
      <c r="E206" s="31" t="s">
        <v>162</v>
      </c>
      <c r="F206" s="75" t="n">
        <v>155</v>
      </c>
      <c r="G206" s="23" t="n">
        <v>6.58</v>
      </c>
      <c r="H206" s="23" t="n">
        <v>5.06</v>
      </c>
      <c r="I206" s="23" t="n">
        <v>41.29</v>
      </c>
      <c r="J206" s="23" t="n">
        <v>237</v>
      </c>
      <c r="K206" s="49" t="s">
        <v>163</v>
      </c>
      <c r="L206" s="74"/>
    </row>
    <row r="207" customFormat="false" ht="14.5" hidden="false" customHeight="false" outlineLevel="0" collapsed="false">
      <c r="A207" s="26"/>
      <c r="B207" s="27"/>
      <c r="C207" s="28"/>
      <c r="D207" s="46" t="s">
        <v>51</v>
      </c>
      <c r="E207" s="31" t="s">
        <v>74</v>
      </c>
      <c r="F207" s="31" t="n">
        <v>200</v>
      </c>
      <c r="G207" s="23" t="n">
        <v>1</v>
      </c>
      <c r="H207" s="23" t="n">
        <v>0</v>
      </c>
      <c r="I207" s="23" t="n">
        <v>24.4</v>
      </c>
      <c r="J207" s="23" t="n">
        <v>101.6</v>
      </c>
      <c r="K207" s="49" t="s">
        <v>56</v>
      </c>
      <c r="L207" s="74"/>
    </row>
    <row r="208" customFormat="false" ht="14.5" hidden="false" customHeight="false" outlineLevel="0" collapsed="false">
      <c r="A208" s="26"/>
      <c r="B208" s="27"/>
      <c r="C208" s="28"/>
      <c r="D208" s="46" t="s">
        <v>54</v>
      </c>
      <c r="E208" s="31" t="s">
        <v>55</v>
      </c>
      <c r="F208" s="31" t="n">
        <v>30</v>
      </c>
      <c r="G208" s="23" t="n">
        <v>2.37</v>
      </c>
      <c r="H208" s="23" t="n">
        <v>0.3</v>
      </c>
      <c r="I208" s="23" t="n">
        <v>14.5</v>
      </c>
      <c r="J208" s="23" t="n">
        <v>71</v>
      </c>
      <c r="K208" s="49" t="s">
        <v>56</v>
      </c>
      <c r="L208" s="74"/>
    </row>
    <row r="209" customFormat="false" ht="14.5" hidden="false" customHeight="false" outlineLevel="0" collapsed="false">
      <c r="A209" s="26"/>
      <c r="B209" s="27"/>
      <c r="C209" s="28"/>
      <c r="D209" s="46" t="s">
        <v>57</v>
      </c>
      <c r="E209" s="31" t="s">
        <v>58</v>
      </c>
      <c r="F209" s="31" t="n">
        <v>20</v>
      </c>
      <c r="G209" s="23" t="n">
        <v>1.32</v>
      </c>
      <c r="H209" s="23" t="n">
        <v>0.24</v>
      </c>
      <c r="I209" s="23" t="n">
        <v>6.68</v>
      </c>
      <c r="J209" s="23" t="n">
        <v>34.6</v>
      </c>
      <c r="K209" s="49" t="s">
        <v>56</v>
      </c>
      <c r="L209" s="74"/>
    </row>
    <row r="210" customFormat="false" ht="13.8" hidden="false" customHeight="false" outlineLevel="0" collapsed="false">
      <c r="A210" s="26"/>
      <c r="B210" s="27"/>
      <c r="C210" s="28"/>
      <c r="D210" s="51"/>
      <c r="E210" s="52"/>
      <c r="F210" s="53"/>
      <c r="G210" s="53"/>
      <c r="H210" s="53"/>
      <c r="I210" s="53"/>
      <c r="J210" s="53"/>
      <c r="K210" s="35"/>
      <c r="L210" s="47"/>
    </row>
    <row r="211" customFormat="false" ht="13.8" hidden="false" customHeight="false" outlineLevel="0" collapsed="false">
      <c r="A211" s="26"/>
      <c r="B211" s="27"/>
      <c r="C211" s="28"/>
      <c r="D211" s="51"/>
      <c r="E211" s="52"/>
      <c r="F211" s="53"/>
      <c r="G211" s="53"/>
      <c r="H211" s="53"/>
      <c r="I211" s="53"/>
      <c r="J211" s="53"/>
      <c r="K211" s="35"/>
      <c r="L211" s="47"/>
    </row>
    <row r="212" customFormat="false" ht="14.5" hidden="false" customHeight="false" outlineLevel="0" collapsed="false">
      <c r="A212" s="36"/>
      <c r="B212" s="37"/>
      <c r="C212" s="38"/>
      <c r="D212" s="54" t="s">
        <v>37</v>
      </c>
      <c r="E212" s="55"/>
      <c r="F212" s="56" t="n">
        <f aca="false">SUM(F203:F211)</f>
        <v>760</v>
      </c>
      <c r="G212" s="56" t="n">
        <f aca="false">SUM(G203:G211)</f>
        <v>30.53</v>
      </c>
      <c r="H212" s="56" t="n">
        <f aca="false">SUM(H203:H211)</f>
        <v>31.82</v>
      </c>
      <c r="I212" s="56" t="n">
        <f aca="false">SUM(I203:I211)</f>
        <v>115.93</v>
      </c>
      <c r="J212" s="56" t="n">
        <f aca="false">SUM(J203:J211)</f>
        <v>873.9</v>
      </c>
      <c r="K212" s="41"/>
      <c r="L212" s="57" t="n">
        <f aca="false">SUM(L203:L211)</f>
        <v>0</v>
      </c>
    </row>
    <row r="213" customFormat="false" ht="14.5" hidden="false" customHeight="true" outlineLevel="0" collapsed="false">
      <c r="A213" s="58" t="n">
        <f aca="false">A195</f>
        <v>3</v>
      </c>
      <c r="B213" s="59" t="n">
        <f aca="false">B195</f>
        <v>1</v>
      </c>
      <c r="C213" s="60" t="s">
        <v>59</v>
      </c>
      <c r="D213" s="60"/>
      <c r="E213" s="61"/>
      <c r="F213" s="62" t="n">
        <f aca="false">F202+F212</f>
        <v>1265</v>
      </c>
      <c r="G213" s="62" t="n">
        <f aca="false">G202+G212</f>
        <v>45.03</v>
      </c>
      <c r="H213" s="62" t="n">
        <f aca="false">H202+H212</f>
        <v>52.95</v>
      </c>
      <c r="I213" s="62" t="n">
        <f aca="false">I202+I212</f>
        <v>229.79</v>
      </c>
      <c r="J213" s="62" t="n">
        <f aca="false">J202+J212</f>
        <v>1577.99</v>
      </c>
      <c r="K213" s="63"/>
      <c r="L213" s="64" t="n">
        <f aca="false">L202+L212</f>
        <v>0</v>
      </c>
    </row>
    <row r="214" customFormat="false" ht="22" hidden="false" customHeight="false" outlineLevel="0" collapsed="false">
      <c r="A214" s="65" t="n">
        <v>3</v>
      </c>
      <c r="B214" s="27" t="n">
        <v>2</v>
      </c>
      <c r="C214" s="20" t="s">
        <v>26</v>
      </c>
      <c r="D214" s="66" t="s">
        <v>27</v>
      </c>
      <c r="E214" s="31" t="s">
        <v>60</v>
      </c>
      <c r="F214" s="31" t="n">
        <v>205</v>
      </c>
      <c r="G214" s="23" t="n">
        <v>6</v>
      </c>
      <c r="H214" s="23" t="n">
        <v>3</v>
      </c>
      <c r="I214" s="23" t="n">
        <v>43.4</v>
      </c>
      <c r="J214" s="23" t="n">
        <v>225</v>
      </c>
      <c r="K214" s="67" t="s">
        <v>164</v>
      </c>
      <c r="L214" s="68"/>
    </row>
    <row r="215" customFormat="false" ht="13.8" hidden="false" customHeight="false" outlineLevel="0" collapsed="false">
      <c r="A215" s="65"/>
      <c r="B215" s="27"/>
      <c r="C215" s="28"/>
      <c r="D215" s="51"/>
      <c r="E215" s="52"/>
      <c r="F215" s="53"/>
      <c r="G215" s="53"/>
      <c r="H215" s="53"/>
      <c r="I215" s="53"/>
      <c r="J215" s="53"/>
      <c r="K215" s="35"/>
      <c r="L215" s="47"/>
    </row>
    <row r="216" customFormat="false" ht="22" hidden="false" customHeight="false" outlineLevel="0" collapsed="false">
      <c r="A216" s="65"/>
      <c r="B216" s="27"/>
      <c r="C216" s="28"/>
      <c r="D216" s="46" t="s">
        <v>30</v>
      </c>
      <c r="E216" s="31" t="s">
        <v>77</v>
      </c>
      <c r="F216" s="31" t="n">
        <v>215</v>
      </c>
      <c r="G216" s="23" t="n">
        <v>0.1</v>
      </c>
      <c r="H216" s="23" t="n">
        <v>0</v>
      </c>
      <c r="I216" s="23" t="n">
        <v>15</v>
      </c>
      <c r="J216" s="23" t="n">
        <v>60</v>
      </c>
      <c r="K216" s="35" t="s">
        <v>165</v>
      </c>
      <c r="L216" s="47"/>
    </row>
    <row r="217" customFormat="false" ht="14.5" hidden="false" customHeight="false" outlineLevel="0" collapsed="false">
      <c r="A217" s="65"/>
      <c r="B217" s="27"/>
      <c r="C217" s="28"/>
      <c r="D217" s="46" t="s">
        <v>33</v>
      </c>
      <c r="E217" s="31" t="s">
        <v>166</v>
      </c>
      <c r="F217" s="31" t="n">
        <v>50</v>
      </c>
      <c r="G217" s="23" t="n">
        <v>2.75</v>
      </c>
      <c r="H217" s="23" t="n">
        <v>0.55</v>
      </c>
      <c r="I217" s="23" t="n">
        <v>26.8</v>
      </c>
      <c r="J217" s="23" t="n">
        <v>139</v>
      </c>
      <c r="K217" s="35" t="s">
        <v>56</v>
      </c>
      <c r="L217" s="47"/>
    </row>
    <row r="218" customFormat="false" ht="22" hidden="false" customHeight="false" outlineLevel="0" collapsed="false">
      <c r="A218" s="65"/>
      <c r="B218" s="27"/>
      <c r="C218" s="28"/>
      <c r="D218" s="46" t="s">
        <v>34</v>
      </c>
      <c r="E218" s="31" t="s">
        <v>89</v>
      </c>
      <c r="F218" s="31" t="n">
        <v>100</v>
      </c>
      <c r="G218" s="23" t="n">
        <v>0.4</v>
      </c>
      <c r="H218" s="23" t="n">
        <v>0</v>
      </c>
      <c r="I218" s="23" t="n">
        <v>12.6</v>
      </c>
      <c r="J218" s="23" t="n">
        <v>52</v>
      </c>
      <c r="K218" s="35" t="s">
        <v>167</v>
      </c>
      <c r="L218" s="47"/>
    </row>
    <row r="219" customFormat="false" ht="13.8" hidden="false" customHeight="false" outlineLevel="0" collapsed="false">
      <c r="A219" s="65"/>
      <c r="B219" s="27"/>
      <c r="C219" s="28"/>
      <c r="D219" s="51"/>
      <c r="E219" s="52"/>
      <c r="F219" s="53"/>
      <c r="G219" s="53"/>
      <c r="H219" s="53"/>
      <c r="I219" s="53"/>
      <c r="J219" s="53"/>
      <c r="K219" s="35"/>
      <c r="L219" s="47"/>
    </row>
    <row r="220" customFormat="false" ht="13.8" hidden="false" customHeight="false" outlineLevel="0" collapsed="false">
      <c r="A220" s="65"/>
      <c r="B220" s="27"/>
      <c r="C220" s="28"/>
      <c r="D220" s="51"/>
      <c r="E220" s="52"/>
      <c r="F220" s="53"/>
      <c r="G220" s="53"/>
      <c r="H220" s="53"/>
      <c r="I220" s="53"/>
      <c r="J220" s="53"/>
      <c r="K220" s="35"/>
      <c r="L220" s="47"/>
    </row>
    <row r="221" customFormat="false" ht="14.5" hidden="false" customHeight="false" outlineLevel="0" collapsed="false">
      <c r="A221" s="69"/>
      <c r="B221" s="37"/>
      <c r="C221" s="38"/>
      <c r="D221" s="54" t="s">
        <v>37</v>
      </c>
      <c r="E221" s="55"/>
      <c r="F221" s="56" t="n">
        <f aca="false">SUM(F214:F220)</f>
        <v>570</v>
      </c>
      <c r="G221" s="56" t="n">
        <f aca="false">SUM(G214:G220)</f>
        <v>9.25</v>
      </c>
      <c r="H221" s="56" t="n">
        <f aca="false">SUM(H214:H220)</f>
        <v>3.55</v>
      </c>
      <c r="I221" s="56" t="n">
        <f aca="false">SUM(I214:I220)</f>
        <v>97.8</v>
      </c>
      <c r="J221" s="56" t="n">
        <f aca="false">SUM(J214:J220)</f>
        <v>476</v>
      </c>
      <c r="K221" s="41"/>
      <c r="L221" s="57" t="n">
        <f aca="false">SUM(L214:L220)</f>
        <v>0</v>
      </c>
    </row>
    <row r="222" customFormat="false" ht="13.8" hidden="false" customHeight="false" outlineLevel="0" collapsed="false">
      <c r="A222" s="44" t="n">
        <v>3</v>
      </c>
      <c r="B222" s="44" t="n">
        <f aca="false">B214</f>
        <v>2</v>
      </c>
      <c r="C222" s="45" t="s">
        <v>38</v>
      </c>
      <c r="D222" s="46" t="s">
        <v>39</v>
      </c>
      <c r="E222" s="52"/>
      <c r="F222" s="53"/>
      <c r="G222" s="53"/>
      <c r="H222" s="53"/>
      <c r="I222" s="53"/>
      <c r="J222" s="53"/>
      <c r="K222" s="35"/>
      <c r="L222" s="47"/>
    </row>
    <row r="223" customFormat="false" ht="22" hidden="false" customHeight="false" outlineLevel="0" collapsed="false">
      <c r="A223" s="65"/>
      <c r="B223" s="27"/>
      <c r="C223" s="28"/>
      <c r="D223" s="46" t="s">
        <v>42</v>
      </c>
      <c r="E223" s="31" t="s">
        <v>141</v>
      </c>
      <c r="F223" s="75" t="n">
        <v>205</v>
      </c>
      <c r="G223" s="23" t="n">
        <v>1.34</v>
      </c>
      <c r="H223" s="23" t="n">
        <v>2.9</v>
      </c>
      <c r="I223" s="23" t="n">
        <v>10.25</v>
      </c>
      <c r="J223" s="23" t="n">
        <v>72.73</v>
      </c>
      <c r="K223" s="49" t="s">
        <v>142</v>
      </c>
      <c r="L223" s="74"/>
    </row>
    <row r="224" customFormat="false" ht="32" hidden="false" customHeight="false" outlineLevel="0" collapsed="false">
      <c r="A224" s="65"/>
      <c r="B224" s="27"/>
      <c r="C224" s="28"/>
      <c r="D224" s="46" t="s">
        <v>45</v>
      </c>
      <c r="E224" s="31" t="s">
        <v>168</v>
      </c>
      <c r="F224" s="31" t="n">
        <v>140</v>
      </c>
      <c r="G224" s="23" t="n">
        <v>10.69</v>
      </c>
      <c r="H224" s="23" t="n">
        <v>15.53</v>
      </c>
      <c r="I224" s="23" t="n">
        <v>15.91</v>
      </c>
      <c r="J224" s="23" t="n">
        <v>245.63</v>
      </c>
      <c r="K224" s="50" t="s">
        <v>112</v>
      </c>
      <c r="L224" s="74"/>
    </row>
    <row r="225" customFormat="false" ht="22" hidden="false" customHeight="false" outlineLevel="0" collapsed="false">
      <c r="A225" s="65"/>
      <c r="B225" s="27"/>
      <c r="C225" s="28"/>
      <c r="D225" s="46" t="s">
        <v>48</v>
      </c>
      <c r="E225" s="31" t="s">
        <v>169</v>
      </c>
      <c r="F225" s="31" t="n">
        <v>155</v>
      </c>
      <c r="G225" s="23" t="n">
        <v>7.52</v>
      </c>
      <c r="H225" s="23" t="n">
        <v>6.28</v>
      </c>
      <c r="I225" s="23" t="n">
        <v>40.73</v>
      </c>
      <c r="J225" s="23" t="n">
        <v>279.6</v>
      </c>
      <c r="K225" s="49" t="s">
        <v>170</v>
      </c>
      <c r="L225" s="74"/>
    </row>
    <row r="226" customFormat="false" ht="22" hidden="false" customHeight="false" outlineLevel="0" collapsed="false">
      <c r="A226" s="65"/>
      <c r="B226" s="27"/>
      <c r="C226" s="28"/>
      <c r="D226" s="46" t="s">
        <v>51</v>
      </c>
      <c r="E226" s="31" t="s">
        <v>121</v>
      </c>
      <c r="F226" s="31" t="n">
        <v>200</v>
      </c>
      <c r="G226" s="76" t="n">
        <v>0.12</v>
      </c>
      <c r="H226" s="76" t="n">
        <v>0</v>
      </c>
      <c r="I226" s="76" t="n">
        <v>30.12</v>
      </c>
      <c r="J226" s="76" t="n">
        <v>121</v>
      </c>
      <c r="K226" s="49" t="s">
        <v>122</v>
      </c>
      <c r="L226" s="74"/>
    </row>
    <row r="227" customFormat="false" ht="14.5" hidden="false" customHeight="false" outlineLevel="0" collapsed="false">
      <c r="A227" s="65"/>
      <c r="B227" s="27"/>
      <c r="C227" s="28"/>
      <c r="D227" s="46" t="s">
        <v>54</v>
      </c>
      <c r="E227" s="31" t="s">
        <v>55</v>
      </c>
      <c r="F227" s="31" t="n">
        <v>30</v>
      </c>
      <c r="G227" s="23" t="n">
        <v>2.37</v>
      </c>
      <c r="H227" s="23" t="n">
        <v>0.3</v>
      </c>
      <c r="I227" s="23" t="n">
        <v>14.5</v>
      </c>
      <c r="J227" s="23" t="n">
        <v>71</v>
      </c>
      <c r="K227" s="49" t="s">
        <v>56</v>
      </c>
      <c r="L227" s="74"/>
    </row>
    <row r="228" customFormat="false" ht="14.5" hidden="false" customHeight="false" outlineLevel="0" collapsed="false">
      <c r="A228" s="65"/>
      <c r="B228" s="27"/>
      <c r="C228" s="28"/>
      <c r="D228" s="46" t="s">
        <v>57</v>
      </c>
      <c r="E228" s="31" t="s">
        <v>58</v>
      </c>
      <c r="F228" s="31" t="n">
        <v>20</v>
      </c>
      <c r="G228" s="23" t="n">
        <v>1.32</v>
      </c>
      <c r="H228" s="23" t="n">
        <v>0.24</v>
      </c>
      <c r="I228" s="23" t="n">
        <v>6.68</v>
      </c>
      <c r="J228" s="23" t="n">
        <v>34.6</v>
      </c>
      <c r="K228" s="49" t="s">
        <v>56</v>
      </c>
      <c r="L228" s="74"/>
    </row>
    <row r="229" customFormat="false" ht="13.8" hidden="false" customHeight="false" outlineLevel="0" collapsed="false">
      <c r="A229" s="65"/>
      <c r="B229" s="27"/>
      <c r="C229" s="28"/>
      <c r="D229" s="51"/>
      <c r="E229" s="52"/>
      <c r="F229" s="53"/>
      <c r="G229" s="53"/>
      <c r="H229" s="53"/>
      <c r="I229" s="53"/>
      <c r="J229" s="53"/>
      <c r="K229" s="35"/>
      <c r="L229" s="47"/>
    </row>
    <row r="230" customFormat="false" ht="13.8" hidden="false" customHeight="false" outlineLevel="0" collapsed="false">
      <c r="A230" s="65"/>
      <c r="B230" s="27"/>
      <c r="C230" s="28"/>
      <c r="D230" s="51"/>
      <c r="E230" s="52"/>
      <c r="F230" s="53"/>
      <c r="G230" s="53"/>
      <c r="H230" s="53"/>
      <c r="I230" s="53"/>
      <c r="J230" s="53"/>
      <c r="K230" s="35"/>
      <c r="L230" s="47"/>
    </row>
    <row r="231" customFormat="false" ht="14.5" hidden="false" customHeight="false" outlineLevel="0" collapsed="false">
      <c r="A231" s="69"/>
      <c r="B231" s="37"/>
      <c r="C231" s="38"/>
      <c r="D231" s="54" t="s">
        <v>37</v>
      </c>
      <c r="E231" s="55"/>
      <c r="F231" s="56" t="n">
        <f aca="false">SUM(F222:F230)</f>
        <v>750</v>
      </c>
      <c r="G231" s="56" t="n">
        <f aca="false">SUM(G222:G230)</f>
        <v>23.36</v>
      </c>
      <c r="H231" s="56" t="n">
        <f aca="false">SUM(H222:H230)</f>
        <v>25.25</v>
      </c>
      <c r="I231" s="56" t="n">
        <f aca="false">SUM(I222:I230)</f>
        <v>118.19</v>
      </c>
      <c r="J231" s="56" t="n">
        <f aca="false">SUM(J222:J230)</f>
        <v>824.56</v>
      </c>
      <c r="K231" s="41"/>
      <c r="L231" s="57" t="n">
        <f aca="false">SUM(L222:L230)</f>
        <v>0</v>
      </c>
    </row>
    <row r="232" customFormat="false" ht="14.5" hidden="false" customHeight="true" outlineLevel="0" collapsed="false">
      <c r="A232" s="72" t="n">
        <f aca="false">A214</f>
        <v>3</v>
      </c>
      <c r="B232" s="72" t="n">
        <f aca="false">B214</f>
        <v>2</v>
      </c>
      <c r="C232" s="60" t="s">
        <v>59</v>
      </c>
      <c r="D232" s="60"/>
      <c r="E232" s="61"/>
      <c r="F232" s="62" t="n">
        <f aca="false">F221+F231</f>
        <v>1320</v>
      </c>
      <c r="G232" s="62" t="n">
        <f aca="false">G221+G231</f>
        <v>32.61</v>
      </c>
      <c r="H232" s="62" t="n">
        <f aca="false">H221+H231</f>
        <v>28.8</v>
      </c>
      <c r="I232" s="62" t="n">
        <f aca="false">I221+I231</f>
        <v>215.99</v>
      </c>
      <c r="J232" s="62" t="n">
        <f aca="false">J221+J231</f>
        <v>1300.56</v>
      </c>
      <c r="K232" s="63"/>
      <c r="L232" s="64" t="n">
        <f aca="false">L221+L231</f>
        <v>0</v>
      </c>
    </row>
    <row r="233" customFormat="false" ht="27" hidden="false" customHeight="false" outlineLevel="0" collapsed="false">
      <c r="A233" s="18" t="n">
        <v>3</v>
      </c>
      <c r="B233" s="19" t="n">
        <v>3</v>
      </c>
      <c r="C233" s="20" t="s">
        <v>26</v>
      </c>
      <c r="D233" s="66" t="s">
        <v>27</v>
      </c>
      <c r="E233" s="31" t="s">
        <v>75</v>
      </c>
      <c r="F233" s="31" t="n">
        <f aca="false">95+150</f>
        <v>245</v>
      </c>
      <c r="G233" s="23" t="n">
        <f aca="false">13.68+3.11</f>
        <v>16.79</v>
      </c>
      <c r="H233" s="23" t="n">
        <f aca="false">20.34+4.01</f>
        <v>24.35</v>
      </c>
      <c r="I233" s="73" t="n">
        <f aca="false">13.322+20.1</f>
        <v>33.422</v>
      </c>
      <c r="J233" s="23" t="n">
        <f aca="false">291.6+253.85</f>
        <v>545.45</v>
      </c>
      <c r="K233" s="67" t="s">
        <v>76</v>
      </c>
      <c r="L233" s="68"/>
    </row>
    <row r="234" customFormat="false" ht="22" hidden="false" customHeight="false" outlineLevel="0" collapsed="false">
      <c r="A234" s="26"/>
      <c r="B234" s="27"/>
      <c r="C234" s="28"/>
      <c r="D234" s="66" t="s">
        <v>27</v>
      </c>
      <c r="E234" s="31"/>
      <c r="F234" s="31"/>
      <c r="G234" s="23"/>
      <c r="H234" s="23"/>
      <c r="I234" s="23"/>
      <c r="J234" s="23"/>
      <c r="K234" s="35"/>
      <c r="L234" s="47"/>
    </row>
    <row r="235" customFormat="false" ht="22" hidden="false" customHeight="false" outlineLevel="0" collapsed="false">
      <c r="A235" s="26"/>
      <c r="B235" s="27"/>
      <c r="C235" s="28"/>
      <c r="D235" s="46" t="s">
        <v>30</v>
      </c>
      <c r="E235" s="31" t="s">
        <v>101</v>
      </c>
      <c r="F235" s="31" t="n">
        <v>200</v>
      </c>
      <c r="G235" s="23" t="n">
        <v>0.08</v>
      </c>
      <c r="H235" s="23" t="n">
        <v>0</v>
      </c>
      <c r="I235" s="23" t="n">
        <v>27.08</v>
      </c>
      <c r="J235" s="23" t="n">
        <v>108.6</v>
      </c>
      <c r="K235" s="35" t="s">
        <v>102</v>
      </c>
      <c r="L235" s="47"/>
    </row>
    <row r="236" customFormat="false" ht="14.5" hidden="false" customHeight="false" outlineLevel="0" collapsed="false">
      <c r="A236" s="26"/>
      <c r="B236" s="27"/>
      <c r="C236" s="28"/>
      <c r="D236" s="46" t="s">
        <v>33</v>
      </c>
      <c r="E236" s="30" t="s">
        <v>79</v>
      </c>
      <c r="F236" s="53" t="n">
        <f aca="false">30+20</f>
        <v>50</v>
      </c>
      <c r="G236" s="53" t="n">
        <f aca="false">2.37+1.32</f>
        <v>3.69</v>
      </c>
      <c r="H236" s="53" t="n">
        <f aca="false">0.3+0.24</f>
        <v>0.54</v>
      </c>
      <c r="I236" s="53" t="n">
        <f aca="false">14.5+6.68</f>
        <v>21.18</v>
      </c>
      <c r="J236" s="53" t="n">
        <f aca="false">71+34.6</f>
        <v>105.6</v>
      </c>
      <c r="K236" s="50" t="s">
        <v>56</v>
      </c>
      <c r="L236" s="47"/>
    </row>
    <row r="237" customFormat="false" ht="22" hidden="false" customHeight="false" outlineLevel="0" collapsed="false">
      <c r="A237" s="26"/>
      <c r="B237" s="27"/>
      <c r="C237" s="28"/>
      <c r="D237" s="46" t="s">
        <v>34</v>
      </c>
      <c r="E237" s="31" t="s">
        <v>40</v>
      </c>
      <c r="F237" s="31" t="n">
        <v>60</v>
      </c>
      <c r="G237" s="23" t="n">
        <v>0.72</v>
      </c>
      <c r="H237" s="23" t="n">
        <v>0.12</v>
      </c>
      <c r="I237" s="23" t="n">
        <v>2.76</v>
      </c>
      <c r="J237" s="23" t="n">
        <v>15.6</v>
      </c>
      <c r="K237" s="35" t="s">
        <v>103</v>
      </c>
      <c r="L237" s="47"/>
    </row>
    <row r="238" customFormat="false" ht="13.8" hidden="false" customHeight="false" outlineLevel="0" collapsed="false">
      <c r="A238" s="26"/>
      <c r="B238" s="27"/>
      <c r="C238" s="28"/>
      <c r="D238" s="51"/>
      <c r="E238" s="52"/>
      <c r="F238" s="53"/>
      <c r="G238" s="53"/>
      <c r="H238" s="53"/>
      <c r="I238" s="53"/>
      <c r="J238" s="53"/>
      <c r="K238" s="35"/>
      <c r="L238" s="47"/>
    </row>
    <row r="239" customFormat="false" ht="13.8" hidden="false" customHeight="false" outlineLevel="0" collapsed="false">
      <c r="A239" s="26"/>
      <c r="B239" s="27"/>
      <c r="C239" s="28"/>
      <c r="D239" s="51"/>
      <c r="E239" s="52"/>
      <c r="F239" s="53"/>
      <c r="G239" s="53"/>
      <c r="H239" s="53"/>
      <c r="I239" s="53"/>
      <c r="J239" s="53"/>
      <c r="K239" s="35"/>
      <c r="L239" s="47"/>
    </row>
    <row r="240" customFormat="false" ht="14.5" hidden="false" customHeight="false" outlineLevel="0" collapsed="false">
      <c r="A240" s="36"/>
      <c r="B240" s="37"/>
      <c r="C240" s="38"/>
      <c r="D240" s="54" t="s">
        <v>37</v>
      </c>
      <c r="E240" s="55"/>
      <c r="F240" s="56" t="n">
        <f aca="false">SUM(F233:F239)</f>
        <v>555</v>
      </c>
      <c r="G240" s="56" t="n">
        <f aca="false">SUM(G233:G239)</f>
        <v>21.28</v>
      </c>
      <c r="H240" s="56" t="n">
        <f aca="false">SUM(H233:H239)</f>
        <v>25.01</v>
      </c>
      <c r="I240" s="56" t="n">
        <f aca="false">SUM(I233:I239)</f>
        <v>84.442</v>
      </c>
      <c r="J240" s="56" t="n">
        <f aca="false">SUM(J233:J239)</f>
        <v>775.25</v>
      </c>
      <c r="K240" s="41"/>
      <c r="L240" s="57" t="n">
        <f aca="false">SUM(L233:L239)</f>
        <v>0</v>
      </c>
    </row>
    <row r="241" customFormat="false" ht="13.8" hidden="false" customHeight="false" outlineLevel="0" collapsed="false">
      <c r="A241" s="43" t="n">
        <v>3</v>
      </c>
      <c r="B241" s="44" t="n">
        <f aca="false">B233</f>
        <v>3</v>
      </c>
      <c r="C241" s="45" t="s">
        <v>38</v>
      </c>
      <c r="D241" s="46" t="s">
        <v>39</v>
      </c>
      <c r="E241" s="52"/>
      <c r="F241" s="53"/>
      <c r="G241" s="53"/>
      <c r="H241" s="53"/>
      <c r="I241" s="53"/>
      <c r="J241" s="53"/>
      <c r="K241" s="35"/>
      <c r="L241" s="47"/>
    </row>
    <row r="242" customFormat="false" ht="22" hidden="false" customHeight="false" outlineLevel="0" collapsed="false">
      <c r="A242" s="26"/>
      <c r="B242" s="27"/>
      <c r="C242" s="28"/>
      <c r="D242" s="46" t="s">
        <v>42</v>
      </c>
      <c r="E242" s="31" t="s">
        <v>80</v>
      </c>
      <c r="F242" s="75" t="n">
        <v>200</v>
      </c>
      <c r="G242" s="23" t="n">
        <v>1.6</v>
      </c>
      <c r="H242" s="23" t="n">
        <v>2.18</v>
      </c>
      <c r="I242" s="23" t="n">
        <v>16.74</v>
      </c>
      <c r="J242" s="23" t="n">
        <v>93</v>
      </c>
      <c r="K242" s="49" t="s">
        <v>171</v>
      </c>
      <c r="L242" s="74"/>
    </row>
    <row r="243" customFormat="false" ht="22" hidden="false" customHeight="false" outlineLevel="0" collapsed="false">
      <c r="A243" s="26"/>
      <c r="B243" s="27"/>
      <c r="C243" s="28"/>
      <c r="D243" s="46" t="s">
        <v>45</v>
      </c>
      <c r="E243" s="31" t="s">
        <v>94</v>
      </c>
      <c r="F243" s="31" t="n">
        <v>140</v>
      </c>
      <c r="G243" s="23" t="n">
        <v>12.74</v>
      </c>
      <c r="H243" s="23" t="n">
        <v>6.72</v>
      </c>
      <c r="I243" s="23" t="n">
        <v>6.72</v>
      </c>
      <c r="J243" s="23" t="n">
        <v>238.6</v>
      </c>
      <c r="K243" s="50" t="s">
        <v>143</v>
      </c>
      <c r="L243" s="74"/>
    </row>
    <row r="244" customFormat="false" ht="22" hidden="false" customHeight="false" outlineLevel="0" collapsed="false">
      <c r="A244" s="26"/>
      <c r="B244" s="27"/>
      <c r="C244" s="28"/>
      <c r="D244" s="46" t="s">
        <v>48</v>
      </c>
      <c r="E244" s="31" t="s">
        <v>96</v>
      </c>
      <c r="F244" s="31" t="n">
        <v>150</v>
      </c>
      <c r="G244" s="23" t="n">
        <v>3.12</v>
      </c>
      <c r="H244" s="23" t="n">
        <v>5.1</v>
      </c>
      <c r="I244" s="23" t="n">
        <v>18.57</v>
      </c>
      <c r="J244" s="23" t="n">
        <v>132.6</v>
      </c>
      <c r="K244" s="49" t="s">
        <v>172</v>
      </c>
      <c r="L244" s="74"/>
    </row>
    <row r="245" customFormat="false" ht="22" hidden="false" customHeight="false" outlineLevel="0" collapsed="false">
      <c r="A245" s="26"/>
      <c r="B245" s="27"/>
      <c r="C245" s="28"/>
      <c r="D245" s="46" t="s">
        <v>51</v>
      </c>
      <c r="E245" s="31" t="s">
        <v>52</v>
      </c>
      <c r="F245" s="31" t="n">
        <v>200</v>
      </c>
      <c r="G245" s="23" t="n">
        <v>0.16</v>
      </c>
      <c r="H245" s="23" t="n">
        <v>0</v>
      </c>
      <c r="I245" s="23" t="n">
        <v>29</v>
      </c>
      <c r="J245" s="23" t="n">
        <v>116.6</v>
      </c>
      <c r="K245" s="49" t="s">
        <v>98</v>
      </c>
      <c r="L245" s="74"/>
    </row>
    <row r="246" customFormat="false" ht="14.5" hidden="false" customHeight="false" outlineLevel="0" collapsed="false">
      <c r="A246" s="26"/>
      <c r="B246" s="27"/>
      <c r="C246" s="28"/>
      <c r="D246" s="46" t="s">
        <v>54</v>
      </c>
      <c r="E246" s="31" t="s">
        <v>55</v>
      </c>
      <c r="F246" s="31" t="n">
        <v>30</v>
      </c>
      <c r="G246" s="23" t="n">
        <v>2.37</v>
      </c>
      <c r="H246" s="23" t="n">
        <v>0.3</v>
      </c>
      <c r="I246" s="23" t="n">
        <v>14.5</v>
      </c>
      <c r="J246" s="23" t="n">
        <v>71</v>
      </c>
      <c r="K246" s="49" t="s">
        <v>56</v>
      </c>
      <c r="L246" s="74"/>
    </row>
    <row r="247" customFormat="false" ht="14.5" hidden="false" customHeight="false" outlineLevel="0" collapsed="false">
      <c r="A247" s="26"/>
      <c r="B247" s="27"/>
      <c r="C247" s="28"/>
      <c r="D247" s="46" t="s">
        <v>57</v>
      </c>
      <c r="E247" s="31" t="s">
        <v>58</v>
      </c>
      <c r="F247" s="31" t="n">
        <v>20</v>
      </c>
      <c r="G247" s="23" t="n">
        <v>1.32</v>
      </c>
      <c r="H247" s="23" t="n">
        <v>0.24</v>
      </c>
      <c r="I247" s="23" t="n">
        <v>6.68</v>
      </c>
      <c r="J247" s="23" t="n">
        <v>34.6</v>
      </c>
      <c r="K247" s="49" t="s">
        <v>56</v>
      </c>
      <c r="L247" s="74"/>
    </row>
    <row r="248" customFormat="false" ht="13.8" hidden="false" customHeight="false" outlineLevel="0" collapsed="false">
      <c r="A248" s="26"/>
      <c r="B248" s="27"/>
      <c r="C248" s="28"/>
      <c r="D248" s="51"/>
      <c r="E248" s="52"/>
      <c r="F248" s="53"/>
      <c r="G248" s="53"/>
      <c r="H248" s="53"/>
      <c r="I248" s="53"/>
      <c r="J248" s="53"/>
      <c r="K248" s="35"/>
      <c r="L248" s="47"/>
    </row>
    <row r="249" customFormat="false" ht="13.8" hidden="false" customHeight="false" outlineLevel="0" collapsed="false">
      <c r="A249" s="26"/>
      <c r="B249" s="27"/>
      <c r="C249" s="28"/>
      <c r="D249" s="51"/>
      <c r="E249" s="52"/>
      <c r="F249" s="53"/>
      <c r="G249" s="53"/>
      <c r="H249" s="53"/>
      <c r="I249" s="53"/>
      <c r="J249" s="53"/>
      <c r="K249" s="35"/>
      <c r="L249" s="47"/>
    </row>
    <row r="250" customFormat="false" ht="14.5" hidden="false" customHeight="false" outlineLevel="0" collapsed="false">
      <c r="A250" s="36"/>
      <c r="B250" s="37"/>
      <c r="C250" s="38"/>
      <c r="D250" s="54" t="s">
        <v>37</v>
      </c>
      <c r="E250" s="55"/>
      <c r="F250" s="56" t="n">
        <f aca="false">SUM(F241:F249)</f>
        <v>740</v>
      </c>
      <c r="G250" s="56" t="n">
        <f aca="false">SUM(G241:G249)</f>
        <v>21.31</v>
      </c>
      <c r="H250" s="56" t="n">
        <f aca="false">SUM(H241:H249)</f>
        <v>14.54</v>
      </c>
      <c r="I250" s="56" t="n">
        <f aca="false">SUM(I241:I249)</f>
        <v>92.21</v>
      </c>
      <c r="J250" s="56" t="n">
        <f aca="false">SUM(J241:J249)</f>
        <v>686.4</v>
      </c>
      <c r="K250" s="41"/>
      <c r="L250" s="57" t="n">
        <f aca="false">SUM(L241:L249)</f>
        <v>0</v>
      </c>
    </row>
    <row r="251" customFormat="false" ht="14.5" hidden="false" customHeight="true" outlineLevel="0" collapsed="false">
      <c r="A251" s="58" t="n">
        <f aca="false">A233</f>
        <v>3</v>
      </c>
      <c r="B251" s="59" t="n">
        <f aca="false">B233</f>
        <v>3</v>
      </c>
      <c r="C251" s="60" t="s">
        <v>59</v>
      </c>
      <c r="D251" s="60"/>
      <c r="E251" s="61"/>
      <c r="F251" s="62" t="n">
        <f aca="false">F240+F250</f>
        <v>1295</v>
      </c>
      <c r="G251" s="62" t="n">
        <f aca="false">G240+G250</f>
        <v>42.59</v>
      </c>
      <c r="H251" s="62" t="n">
        <f aca="false">H240+H250</f>
        <v>39.55</v>
      </c>
      <c r="I251" s="62" t="n">
        <f aca="false">I240+I250</f>
        <v>176.652</v>
      </c>
      <c r="J251" s="62" t="n">
        <f aca="false">J240+J250</f>
        <v>1461.65</v>
      </c>
      <c r="K251" s="63"/>
      <c r="L251" s="64" t="n">
        <f aca="false">L240+L250</f>
        <v>0</v>
      </c>
    </row>
    <row r="252" customFormat="false" ht="39.5" hidden="false" customHeight="false" outlineLevel="0" collapsed="false">
      <c r="A252" s="18" t="n">
        <v>3</v>
      </c>
      <c r="B252" s="19" t="n">
        <v>4</v>
      </c>
      <c r="C252" s="20" t="s">
        <v>26</v>
      </c>
      <c r="D252" s="66" t="s">
        <v>27</v>
      </c>
      <c r="E252" s="22" t="s">
        <v>173</v>
      </c>
      <c r="F252" s="80" t="n">
        <f aca="false">95+150</f>
        <v>245</v>
      </c>
      <c r="G252" s="80" t="n">
        <f aca="false">13.32+3.5</f>
        <v>16.82</v>
      </c>
      <c r="H252" s="80" t="n">
        <f aca="false">16.92+3.74</f>
        <v>20.66</v>
      </c>
      <c r="I252" s="80" t="n">
        <f aca="false">10.44+34.69</f>
        <v>45.13</v>
      </c>
      <c r="J252" s="80" t="n">
        <f aca="false">224.66+186</f>
        <v>410.66</v>
      </c>
      <c r="K252" s="67" t="s">
        <v>174</v>
      </c>
      <c r="L252" s="68"/>
    </row>
    <row r="253" customFormat="false" ht="22" hidden="false" customHeight="false" outlineLevel="0" collapsed="false">
      <c r="A253" s="26"/>
      <c r="B253" s="27"/>
      <c r="C253" s="28"/>
      <c r="D253" s="66" t="s">
        <v>27</v>
      </c>
      <c r="E253" s="31"/>
      <c r="F253" s="31"/>
      <c r="G253" s="23"/>
      <c r="H253" s="23"/>
      <c r="I253" s="23"/>
      <c r="J253" s="23"/>
      <c r="K253" s="35"/>
      <c r="L253" s="47"/>
    </row>
    <row r="254" customFormat="false" ht="22" hidden="false" customHeight="false" outlineLevel="0" collapsed="false">
      <c r="A254" s="26"/>
      <c r="B254" s="27"/>
      <c r="C254" s="28"/>
      <c r="D254" s="46" t="s">
        <v>30</v>
      </c>
      <c r="E254" s="31" t="s">
        <v>77</v>
      </c>
      <c r="F254" s="31" t="n">
        <v>215</v>
      </c>
      <c r="G254" s="23" t="n">
        <v>0.1</v>
      </c>
      <c r="H254" s="23" t="n">
        <v>0</v>
      </c>
      <c r="I254" s="23" t="n">
        <v>15</v>
      </c>
      <c r="J254" s="23" t="n">
        <v>60</v>
      </c>
      <c r="K254" s="35" t="s">
        <v>165</v>
      </c>
      <c r="L254" s="47"/>
    </row>
    <row r="255" customFormat="false" ht="14.5" hidden="false" customHeight="false" outlineLevel="0" collapsed="false">
      <c r="A255" s="26"/>
      <c r="B255" s="27"/>
      <c r="C255" s="28"/>
      <c r="D255" s="46" t="s">
        <v>33</v>
      </c>
      <c r="E255" s="30" t="s">
        <v>79</v>
      </c>
      <c r="F255" s="53" t="n">
        <f aca="false">30+20</f>
        <v>50</v>
      </c>
      <c r="G255" s="53" t="n">
        <f aca="false">2.37+1.32</f>
        <v>3.69</v>
      </c>
      <c r="H255" s="53" t="n">
        <f aca="false">0.3+0.24</f>
        <v>0.54</v>
      </c>
      <c r="I255" s="53" t="n">
        <f aca="false">14.5+6.68</f>
        <v>21.18</v>
      </c>
      <c r="J255" s="53" t="n">
        <f aca="false">71+34.6</f>
        <v>105.6</v>
      </c>
      <c r="K255" s="50" t="s">
        <v>56</v>
      </c>
      <c r="L255" s="47"/>
    </row>
    <row r="256" customFormat="false" ht="22" hidden="false" customHeight="false" outlineLevel="0" collapsed="false">
      <c r="A256" s="26"/>
      <c r="B256" s="27"/>
      <c r="C256" s="28"/>
      <c r="D256" s="46" t="s">
        <v>34</v>
      </c>
      <c r="E256" s="31" t="s">
        <v>40</v>
      </c>
      <c r="F256" s="31" t="n">
        <v>60</v>
      </c>
      <c r="G256" s="23" t="n">
        <v>0.48</v>
      </c>
      <c r="H256" s="23" t="n">
        <v>0</v>
      </c>
      <c r="I256" s="23" t="n">
        <v>2.04</v>
      </c>
      <c r="J256" s="23" t="n">
        <v>9.6</v>
      </c>
      <c r="K256" s="35" t="s">
        <v>103</v>
      </c>
      <c r="L256" s="47"/>
    </row>
    <row r="257" customFormat="false" ht="13.8" hidden="false" customHeight="false" outlineLevel="0" collapsed="false">
      <c r="A257" s="26"/>
      <c r="B257" s="27"/>
      <c r="C257" s="28"/>
      <c r="D257" s="51"/>
      <c r="E257" s="52"/>
      <c r="F257" s="53"/>
      <c r="G257" s="53"/>
      <c r="H257" s="53"/>
      <c r="I257" s="53"/>
      <c r="J257" s="53"/>
      <c r="K257" s="35"/>
      <c r="L257" s="47"/>
    </row>
    <row r="258" customFormat="false" ht="13.8" hidden="false" customHeight="false" outlineLevel="0" collapsed="false">
      <c r="A258" s="26"/>
      <c r="B258" s="27"/>
      <c r="C258" s="28"/>
      <c r="D258" s="51"/>
      <c r="E258" s="52"/>
      <c r="F258" s="53"/>
      <c r="G258" s="53"/>
      <c r="H258" s="53"/>
      <c r="I258" s="53"/>
      <c r="J258" s="53"/>
      <c r="K258" s="35"/>
      <c r="L258" s="47"/>
    </row>
    <row r="259" customFormat="false" ht="14.5" hidden="false" customHeight="false" outlineLevel="0" collapsed="false">
      <c r="A259" s="36"/>
      <c r="B259" s="37"/>
      <c r="C259" s="38"/>
      <c r="D259" s="54" t="s">
        <v>37</v>
      </c>
      <c r="E259" s="55"/>
      <c r="F259" s="56" t="n">
        <f aca="false">SUM(F252:F258)</f>
        <v>570</v>
      </c>
      <c r="G259" s="56" t="n">
        <f aca="false">SUM(G252:G258)</f>
        <v>21.09</v>
      </c>
      <c r="H259" s="56" t="n">
        <f aca="false">SUM(H252:H258)</f>
        <v>21.2</v>
      </c>
      <c r="I259" s="56" t="n">
        <f aca="false">SUM(I252:I258)</f>
        <v>83.35</v>
      </c>
      <c r="J259" s="56" t="n">
        <f aca="false">SUM(J252:J258)</f>
        <v>585.86</v>
      </c>
      <c r="K259" s="41"/>
      <c r="L259" s="57" t="n">
        <f aca="false">SUM(L252:L258)</f>
        <v>0</v>
      </c>
    </row>
    <row r="260" customFormat="false" ht="22" hidden="false" customHeight="false" outlineLevel="0" collapsed="false">
      <c r="A260" s="43" t="n">
        <v>3</v>
      </c>
      <c r="B260" s="44" t="n">
        <f aca="false">B252</f>
        <v>4</v>
      </c>
      <c r="C260" s="45" t="s">
        <v>38</v>
      </c>
      <c r="D260" s="46" t="s">
        <v>39</v>
      </c>
      <c r="E260" s="81" t="s">
        <v>128</v>
      </c>
      <c r="F260" s="31" t="n">
        <v>60</v>
      </c>
      <c r="G260" s="23" t="n">
        <v>1.26</v>
      </c>
      <c r="H260" s="23" t="n">
        <v>4.08</v>
      </c>
      <c r="I260" s="23" t="n">
        <v>8.28</v>
      </c>
      <c r="J260" s="23" t="n">
        <v>75</v>
      </c>
      <c r="K260" s="49" t="s">
        <v>129</v>
      </c>
      <c r="L260" s="74"/>
    </row>
    <row r="261" customFormat="false" ht="22" hidden="false" customHeight="false" outlineLevel="0" collapsed="false">
      <c r="A261" s="26"/>
      <c r="B261" s="27"/>
      <c r="C261" s="28"/>
      <c r="D261" s="46" t="s">
        <v>42</v>
      </c>
      <c r="E261" s="31" t="s">
        <v>175</v>
      </c>
      <c r="F261" s="75" t="n">
        <v>200</v>
      </c>
      <c r="G261" s="23" t="n">
        <v>4.14</v>
      </c>
      <c r="H261" s="23" t="n">
        <v>4.28</v>
      </c>
      <c r="I261" s="23" t="n">
        <v>18.88</v>
      </c>
      <c r="J261" s="23" t="n">
        <v>130.6</v>
      </c>
      <c r="K261" s="49" t="s">
        <v>176</v>
      </c>
      <c r="L261" s="74"/>
    </row>
    <row r="262" customFormat="false" ht="22" hidden="false" customHeight="false" outlineLevel="0" collapsed="false">
      <c r="A262" s="26"/>
      <c r="B262" s="27"/>
      <c r="C262" s="28"/>
      <c r="D262" s="46" t="s">
        <v>45</v>
      </c>
      <c r="E262" s="81" t="s">
        <v>82</v>
      </c>
      <c r="F262" s="31" t="n">
        <v>240</v>
      </c>
      <c r="G262" s="23" t="n">
        <v>18.38</v>
      </c>
      <c r="H262" s="23" t="n">
        <v>22.22</v>
      </c>
      <c r="I262" s="23" t="n">
        <v>25.1</v>
      </c>
      <c r="J262" s="23" t="n">
        <v>374.4</v>
      </c>
      <c r="K262" s="50" t="s">
        <v>177</v>
      </c>
      <c r="L262" s="74"/>
    </row>
    <row r="263" customFormat="false" ht="13.8" hidden="false" customHeight="false" outlineLevel="0" collapsed="false">
      <c r="A263" s="26"/>
      <c r="B263" s="27"/>
      <c r="C263" s="28"/>
      <c r="D263" s="46" t="s">
        <v>48</v>
      </c>
      <c r="E263" s="52"/>
      <c r="F263" s="53"/>
      <c r="G263" s="53"/>
      <c r="H263" s="53"/>
      <c r="I263" s="53"/>
      <c r="J263" s="53"/>
      <c r="K263" s="35"/>
      <c r="L263" s="47"/>
    </row>
    <row r="264" customFormat="false" ht="14.5" hidden="false" customHeight="false" outlineLevel="0" collapsed="false">
      <c r="A264" s="26"/>
      <c r="B264" s="27"/>
      <c r="C264" s="28"/>
      <c r="D264" s="46" t="s">
        <v>51</v>
      </c>
      <c r="E264" s="31" t="s">
        <v>74</v>
      </c>
      <c r="F264" s="31" t="n">
        <v>200</v>
      </c>
      <c r="G264" s="23" t="n">
        <v>1</v>
      </c>
      <c r="H264" s="23" t="n">
        <v>0</v>
      </c>
      <c r="I264" s="23" t="n">
        <v>24.4</v>
      </c>
      <c r="J264" s="23" t="n">
        <v>101.6</v>
      </c>
      <c r="K264" s="50" t="s">
        <v>56</v>
      </c>
      <c r="L264" s="47"/>
    </row>
    <row r="265" customFormat="false" ht="14.5" hidden="false" customHeight="false" outlineLevel="0" collapsed="false">
      <c r="A265" s="26"/>
      <c r="B265" s="27"/>
      <c r="C265" s="28"/>
      <c r="D265" s="46" t="s">
        <v>54</v>
      </c>
      <c r="E265" s="31" t="s">
        <v>55</v>
      </c>
      <c r="F265" s="31" t="n">
        <v>30</v>
      </c>
      <c r="G265" s="23" t="n">
        <v>2.37</v>
      </c>
      <c r="H265" s="23" t="n">
        <v>0.3</v>
      </c>
      <c r="I265" s="23" t="n">
        <v>14.5</v>
      </c>
      <c r="J265" s="23" t="n">
        <v>71</v>
      </c>
      <c r="K265" s="50" t="s">
        <v>56</v>
      </c>
      <c r="L265" s="47"/>
    </row>
    <row r="266" customFormat="false" ht="14.5" hidden="false" customHeight="false" outlineLevel="0" collapsed="false">
      <c r="A266" s="26"/>
      <c r="B266" s="27"/>
      <c r="C266" s="28"/>
      <c r="D266" s="46" t="s">
        <v>57</v>
      </c>
      <c r="E266" s="31" t="s">
        <v>58</v>
      </c>
      <c r="F266" s="31" t="n">
        <v>20</v>
      </c>
      <c r="G266" s="23" t="n">
        <v>1.32</v>
      </c>
      <c r="H266" s="23" t="n">
        <v>0.24</v>
      </c>
      <c r="I266" s="23" t="n">
        <v>6.68</v>
      </c>
      <c r="J266" s="23" t="n">
        <v>34.6</v>
      </c>
      <c r="K266" s="50" t="s">
        <v>56</v>
      </c>
      <c r="L266" s="47"/>
    </row>
    <row r="267" customFormat="false" ht="13.8" hidden="false" customHeight="false" outlineLevel="0" collapsed="false">
      <c r="A267" s="26"/>
      <c r="B267" s="27"/>
      <c r="C267" s="28"/>
      <c r="D267" s="51"/>
      <c r="E267" s="52"/>
      <c r="F267" s="53"/>
      <c r="G267" s="53"/>
      <c r="H267" s="53"/>
      <c r="I267" s="53"/>
      <c r="J267" s="53"/>
      <c r="K267" s="35"/>
      <c r="L267" s="47"/>
    </row>
    <row r="268" customFormat="false" ht="13.8" hidden="false" customHeight="false" outlineLevel="0" collapsed="false">
      <c r="A268" s="26"/>
      <c r="B268" s="27"/>
      <c r="C268" s="28"/>
      <c r="D268" s="51"/>
      <c r="E268" s="52"/>
      <c r="F268" s="53"/>
      <c r="G268" s="53"/>
      <c r="H268" s="53"/>
      <c r="I268" s="53"/>
      <c r="J268" s="53"/>
      <c r="K268" s="35"/>
      <c r="L268" s="47"/>
    </row>
    <row r="269" customFormat="false" ht="14.5" hidden="false" customHeight="false" outlineLevel="0" collapsed="false">
      <c r="A269" s="36"/>
      <c r="B269" s="37"/>
      <c r="C269" s="38"/>
      <c r="D269" s="54" t="s">
        <v>37</v>
      </c>
      <c r="E269" s="55"/>
      <c r="F269" s="56" t="n">
        <f aca="false">SUM(F260:F268)</f>
        <v>750</v>
      </c>
      <c r="G269" s="56" t="n">
        <f aca="false">SUM(G260:G268)</f>
        <v>28.47</v>
      </c>
      <c r="H269" s="56" t="n">
        <f aca="false">SUM(H260:H268)</f>
        <v>31.12</v>
      </c>
      <c r="I269" s="56" t="n">
        <f aca="false">SUM(I260:I268)</f>
        <v>97.84</v>
      </c>
      <c r="J269" s="56" t="n">
        <f aca="false">SUM(J260:J268)</f>
        <v>787.2</v>
      </c>
      <c r="K269" s="41"/>
      <c r="L269" s="57" t="n">
        <f aca="false">SUM(L260:L268)</f>
        <v>0</v>
      </c>
    </row>
    <row r="270" customFormat="false" ht="14.5" hidden="false" customHeight="true" outlineLevel="0" collapsed="false">
      <c r="A270" s="58" t="n">
        <f aca="false">A252</f>
        <v>3</v>
      </c>
      <c r="B270" s="59" t="n">
        <f aca="false">B252</f>
        <v>4</v>
      </c>
      <c r="C270" s="60" t="s">
        <v>59</v>
      </c>
      <c r="D270" s="60"/>
      <c r="E270" s="61"/>
      <c r="F270" s="62" t="n">
        <f aca="false">F259+F269</f>
        <v>1320</v>
      </c>
      <c r="G270" s="62" t="n">
        <f aca="false">G259+G269</f>
        <v>49.56</v>
      </c>
      <c r="H270" s="62" t="n">
        <f aca="false">H259+H269</f>
        <v>52.32</v>
      </c>
      <c r="I270" s="62" t="n">
        <f aca="false">I259+I269</f>
        <v>181.19</v>
      </c>
      <c r="J270" s="62" t="n">
        <f aca="false">J259+J269</f>
        <v>1373.06</v>
      </c>
      <c r="K270" s="63"/>
      <c r="L270" s="64" t="n">
        <f aca="false">L259+L269</f>
        <v>0</v>
      </c>
    </row>
    <row r="271" customFormat="false" ht="32" hidden="false" customHeight="false" outlineLevel="0" collapsed="false">
      <c r="A271" s="18" t="n">
        <v>3</v>
      </c>
      <c r="B271" s="19" t="n">
        <v>5</v>
      </c>
      <c r="C271" s="20" t="s">
        <v>26</v>
      </c>
      <c r="D271" s="66" t="s">
        <v>27</v>
      </c>
      <c r="E271" s="22" t="s">
        <v>99</v>
      </c>
      <c r="F271" s="80" t="n">
        <v>140</v>
      </c>
      <c r="G271" s="80" t="n">
        <f aca="false">5.1+1.4</f>
        <v>6.5</v>
      </c>
      <c r="H271" s="80" t="n">
        <f aca="false">4.6+4.8</f>
        <v>9.4</v>
      </c>
      <c r="I271" s="80" t="n">
        <f aca="false">0.3+8.5</f>
        <v>8.8</v>
      </c>
      <c r="J271" s="80" t="n">
        <f aca="false">63+83</f>
        <v>146</v>
      </c>
      <c r="K271" s="67" t="s">
        <v>100</v>
      </c>
      <c r="L271" s="68"/>
    </row>
    <row r="272" customFormat="false" ht="13.8" hidden="false" customHeight="false" outlineLevel="0" collapsed="false">
      <c r="A272" s="26"/>
      <c r="B272" s="27"/>
      <c r="C272" s="28"/>
      <c r="D272" s="51"/>
      <c r="E272" s="52"/>
      <c r="F272" s="53"/>
      <c r="G272" s="53"/>
      <c r="H272" s="53"/>
      <c r="I272" s="53"/>
      <c r="J272" s="53"/>
      <c r="K272" s="35"/>
      <c r="L272" s="47"/>
    </row>
    <row r="273" customFormat="false" ht="22" hidden="false" customHeight="false" outlineLevel="0" collapsed="false">
      <c r="A273" s="26"/>
      <c r="B273" s="27"/>
      <c r="C273" s="28"/>
      <c r="D273" s="46" t="s">
        <v>30</v>
      </c>
      <c r="E273" s="31" t="s">
        <v>77</v>
      </c>
      <c r="F273" s="31" t="n">
        <v>215</v>
      </c>
      <c r="G273" s="23" t="n">
        <v>0.1</v>
      </c>
      <c r="H273" s="23" t="n">
        <v>0</v>
      </c>
      <c r="I273" s="23" t="n">
        <v>15</v>
      </c>
      <c r="J273" s="23" t="n">
        <v>60</v>
      </c>
      <c r="K273" s="35" t="s">
        <v>165</v>
      </c>
      <c r="L273" s="47"/>
    </row>
    <row r="274" customFormat="false" ht="14.5" hidden="false" customHeight="false" outlineLevel="0" collapsed="false">
      <c r="A274" s="26"/>
      <c r="B274" s="27"/>
      <c r="C274" s="28"/>
      <c r="D274" s="46" t="s">
        <v>33</v>
      </c>
      <c r="E274" s="30" t="s">
        <v>79</v>
      </c>
      <c r="F274" s="30" t="n">
        <f aca="false">30+20</f>
        <v>50</v>
      </c>
      <c r="G274" s="30" t="n">
        <f aca="false">2.37+1.32</f>
        <v>3.69</v>
      </c>
      <c r="H274" s="30" t="n">
        <f aca="false">0.3+0.24</f>
        <v>0.54</v>
      </c>
      <c r="I274" s="30" t="n">
        <f aca="false">14.5+6.68</f>
        <v>21.18</v>
      </c>
      <c r="J274" s="30" t="n">
        <f aca="false">71+34.6</f>
        <v>105.6</v>
      </c>
      <c r="K274" s="50" t="s">
        <v>56</v>
      </c>
      <c r="L274" s="47"/>
    </row>
    <row r="275" customFormat="false" ht="32" hidden="false" customHeight="false" outlineLevel="0" collapsed="false">
      <c r="A275" s="26"/>
      <c r="B275" s="27"/>
      <c r="C275" s="28"/>
      <c r="D275" s="46" t="s">
        <v>34</v>
      </c>
      <c r="E275" s="31" t="s">
        <v>89</v>
      </c>
      <c r="F275" s="31" t="n">
        <v>100</v>
      </c>
      <c r="G275" s="23" t="n">
        <v>0.4</v>
      </c>
      <c r="H275" s="23" t="n">
        <v>0</v>
      </c>
      <c r="I275" s="23" t="n">
        <v>12.6</v>
      </c>
      <c r="J275" s="23" t="n">
        <v>52</v>
      </c>
      <c r="K275" s="35" t="s">
        <v>36</v>
      </c>
      <c r="L275" s="47"/>
    </row>
    <row r="276" customFormat="false" ht="13.8" hidden="false" customHeight="false" outlineLevel="0" collapsed="false">
      <c r="A276" s="26"/>
      <c r="B276" s="27"/>
      <c r="C276" s="28"/>
      <c r="D276" s="51"/>
      <c r="E276" s="52"/>
      <c r="F276" s="53"/>
      <c r="G276" s="53"/>
      <c r="H276" s="53"/>
      <c r="I276" s="53"/>
      <c r="J276" s="53"/>
      <c r="K276" s="35"/>
      <c r="L276" s="47"/>
    </row>
    <row r="277" customFormat="false" ht="13.8" hidden="false" customHeight="false" outlineLevel="0" collapsed="false">
      <c r="A277" s="26"/>
      <c r="B277" s="27"/>
      <c r="C277" s="28"/>
      <c r="D277" s="51"/>
      <c r="E277" s="52"/>
      <c r="F277" s="53"/>
      <c r="G277" s="53"/>
      <c r="H277" s="53"/>
      <c r="I277" s="53"/>
      <c r="J277" s="53"/>
      <c r="K277" s="35"/>
      <c r="L277" s="47"/>
    </row>
    <row r="278" customFormat="false" ht="14.5" hidden="false" customHeight="false" outlineLevel="0" collapsed="false">
      <c r="A278" s="36"/>
      <c r="B278" s="37"/>
      <c r="C278" s="38"/>
      <c r="D278" s="54" t="s">
        <v>37</v>
      </c>
      <c r="E278" s="55"/>
      <c r="F278" s="56" t="n">
        <f aca="false">SUM(F271:F277)</f>
        <v>505</v>
      </c>
      <c r="G278" s="56" t="n">
        <f aca="false">SUM(G271:G277)</f>
        <v>10.69</v>
      </c>
      <c r="H278" s="56" t="n">
        <f aca="false">SUM(H271:H277)</f>
        <v>9.94</v>
      </c>
      <c r="I278" s="56" t="n">
        <f aca="false">SUM(I271:I277)</f>
        <v>57.58</v>
      </c>
      <c r="J278" s="56" t="n">
        <f aca="false">SUM(J271:J277)</f>
        <v>363.6</v>
      </c>
      <c r="K278" s="41"/>
      <c r="L278" s="57" t="n">
        <f aca="false">SUM(L271:L277)</f>
        <v>0</v>
      </c>
    </row>
    <row r="279" customFormat="false" ht="22" hidden="false" customHeight="false" outlineLevel="0" collapsed="false">
      <c r="A279" s="43" t="n">
        <f aca="false">A271</f>
        <v>3</v>
      </c>
      <c r="B279" s="44" t="n">
        <f aca="false">B271</f>
        <v>5</v>
      </c>
      <c r="C279" s="45" t="s">
        <v>38</v>
      </c>
      <c r="D279" s="46" t="s">
        <v>39</v>
      </c>
      <c r="E279" s="31" t="s">
        <v>40</v>
      </c>
      <c r="F279" s="31" t="n">
        <v>60</v>
      </c>
      <c r="G279" s="23" t="n">
        <v>0.72</v>
      </c>
      <c r="H279" s="23" t="n">
        <v>0.12</v>
      </c>
      <c r="I279" s="23" t="n">
        <v>2.76</v>
      </c>
      <c r="J279" s="23" t="n">
        <v>15.6</v>
      </c>
      <c r="K279" s="49" t="s">
        <v>103</v>
      </c>
      <c r="L279" s="74"/>
    </row>
    <row r="280" customFormat="false" ht="27" hidden="false" customHeight="false" outlineLevel="0" collapsed="false">
      <c r="A280" s="26"/>
      <c r="B280" s="27"/>
      <c r="C280" s="28"/>
      <c r="D280" s="46" t="s">
        <v>42</v>
      </c>
      <c r="E280" s="31" t="s">
        <v>178</v>
      </c>
      <c r="F280" s="75" t="n">
        <v>205</v>
      </c>
      <c r="G280" s="23" t="n">
        <v>1.46</v>
      </c>
      <c r="H280" s="23" t="n">
        <v>3.92</v>
      </c>
      <c r="I280" s="23" t="n">
        <v>12.16</v>
      </c>
      <c r="J280" s="23" t="n">
        <v>89.8</v>
      </c>
      <c r="K280" s="49" t="s">
        <v>179</v>
      </c>
      <c r="L280" s="74"/>
    </row>
    <row r="281" customFormat="false" ht="32" hidden="false" customHeight="false" outlineLevel="0" collapsed="false">
      <c r="A281" s="26"/>
      <c r="B281" s="27"/>
      <c r="C281" s="28"/>
      <c r="D281" s="46" t="s">
        <v>45</v>
      </c>
      <c r="E281" s="31" t="s">
        <v>180</v>
      </c>
      <c r="F281" s="31" t="n">
        <f aca="false">90+50</f>
        <v>140</v>
      </c>
      <c r="G281" s="23" t="n">
        <f aca="false">7.97+0.9</f>
        <v>8.87</v>
      </c>
      <c r="H281" s="23" t="n">
        <f aca="false">7.97+2.61</f>
        <v>10.58</v>
      </c>
      <c r="I281" s="23" t="n">
        <f aca="false">5.84+3.83</f>
        <v>9.67</v>
      </c>
      <c r="J281" s="23" t="n">
        <f aca="false">126.7+42.5</f>
        <v>169.2</v>
      </c>
      <c r="K281" s="82" t="s">
        <v>181</v>
      </c>
      <c r="L281" s="74"/>
    </row>
    <row r="282" customFormat="false" ht="22" hidden="false" customHeight="false" outlineLevel="0" collapsed="false">
      <c r="A282" s="26"/>
      <c r="B282" s="27"/>
      <c r="C282" s="28"/>
      <c r="D282" s="46" t="s">
        <v>48</v>
      </c>
      <c r="E282" s="31" t="s">
        <v>72</v>
      </c>
      <c r="F282" s="31" t="n">
        <v>150</v>
      </c>
      <c r="G282" s="23" t="n">
        <v>5.4</v>
      </c>
      <c r="H282" s="23" t="n">
        <v>6.3</v>
      </c>
      <c r="I282" s="23" t="n">
        <v>36.6</v>
      </c>
      <c r="J282" s="23" t="n">
        <v>225</v>
      </c>
      <c r="K282" s="49" t="s">
        <v>182</v>
      </c>
      <c r="L282" s="74"/>
    </row>
    <row r="283" customFormat="false" ht="22" hidden="false" customHeight="false" outlineLevel="0" collapsed="false">
      <c r="A283" s="26"/>
      <c r="B283" s="27"/>
      <c r="C283" s="28"/>
      <c r="D283" s="46" t="s">
        <v>51</v>
      </c>
      <c r="E283" s="31" t="s">
        <v>84</v>
      </c>
      <c r="F283" s="31" t="n">
        <v>200</v>
      </c>
      <c r="G283" s="23" t="n">
        <v>0.08</v>
      </c>
      <c r="H283" s="23" t="n">
        <v>0</v>
      </c>
      <c r="I283" s="23" t="n">
        <v>21.82</v>
      </c>
      <c r="J283" s="23" t="n">
        <v>87.6</v>
      </c>
      <c r="K283" s="49" t="s">
        <v>154</v>
      </c>
      <c r="L283" s="74"/>
    </row>
    <row r="284" customFormat="false" ht="14.5" hidden="false" customHeight="false" outlineLevel="0" collapsed="false">
      <c r="A284" s="26"/>
      <c r="B284" s="27"/>
      <c r="C284" s="28"/>
      <c r="D284" s="46" t="s">
        <v>54</v>
      </c>
      <c r="E284" s="31" t="s">
        <v>55</v>
      </c>
      <c r="F284" s="31" t="n">
        <v>30</v>
      </c>
      <c r="G284" s="23" t="n">
        <v>2.37</v>
      </c>
      <c r="H284" s="23" t="n">
        <v>0.3</v>
      </c>
      <c r="I284" s="23" t="n">
        <v>14.5</v>
      </c>
      <c r="J284" s="23" t="n">
        <v>71</v>
      </c>
      <c r="K284" s="49" t="s">
        <v>56</v>
      </c>
      <c r="L284" s="74"/>
    </row>
    <row r="285" customFormat="false" ht="14.5" hidden="false" customHeight="false" outlineLevel="0" collapsed="false">
      <c r="A285" s="26"/>
      <c r="B285" s="27"/>
      <c r="C285" s="28"/>
      <c r="D285" s="46" t="s">
        <v>57</v>
      </c>
      <c r="E285" s="31" t="s">
        <v>58</v>
      </c>
      <c r="F285" s="31" t="n">
        <v>20</v>
      </c>
      <c r="G285" s="23" t="n">
        <v>1.32</v>
      </c>
      <c r="H285" s="23" t="n">
        <v>0.24</v>
      </c>
      <c r="I285" s="23" t="n">
        <v>6.68</v>
      </c>
      <c r="J285" s="23" t="n">
        <v>34.6</v>
      </c>
      <c r="K285" s="49" t="s">
        <v>56</v>
      </c>
      <c r="L285" s="74"/>
    </row>
    <row r="286" customFormat="false" ht="13.8" hidden="false" customHeight="false" outlineLevel="0" collapsed="false">
      <c r="A286" s="26"/>
      <c r="B286" s="27"/>
      <c r="C286" s="28"/>
      <c r="D286" s="51"/>
      <c r="E286" s="52"/>
      <c r="F286" s="53"/>
      <c r="G286" s="53"/>
      <c r="H286" s="53"/>
      <c r="I286" s="53"/>
      <c r="J286" s="53"/>
      <c r="K286" s="35"/>
      <c r="L286" s="47"/>
    </row>
    <row r="287" customFormat="false" ht="13.8" hidden="false" customHeight="false" outlineLevel="0" collapsed="false">
      <c r="A287" s="26"/>
      <c r="B287" s="27"/>
      <c r="C287" s="28"/>
      <c r="D287" s="51"/>
      <c r="E287" s="52"/>
      <c r="F287" s="53"/>
      <c r="G287" s="53"/>
      <c r="H287" s="53"/>
      <c r="I287" s="53"/>
      <c r="J287" s="53"/>
      <c r="K287" s="35"/>
      <c r="L287" s="47"/>
    </row>
    <row r="288" customFormat="false" ht="13.8" hidden="false" customHeight="false" outlineLevel="0" collapsed="false">
      <c r="A288" s="36"/>
      <c r="B288" s="37"/>
      <c r="C288" s="38"/>
      <c r="D288" s="54" t="s">
        <v>37</v>
      </c>
      <c r="E288" s="83"/>
      <c r="F288" s="57" t="n">
        <f aca="false">SUM(F279:F287)</f>
        <v>805</v>
      </c>
      <c r="G288" s="57" t="n">
        <f aca="false">SUM(G279:G287)</f>
        <v>20.22</v>
      </c>
      <c r="H288" s="57" t="n">
        <f aca="false">SUM(H279:H287)</f>
        <v>21.46</v>
      </c>
      <c r="I288" s="57" t="n">
        <f aca="false">SUM(I279:I287)</f>
        <v>104.19</v>
      </c>
      <c r="J288" s="57" t="n">
        <f aca="false">SUM(J279:J287)</f>
        <v>692.8</v>
      </c>
      <c r="K288" s="41"/>
      <c r="L288" s="57" t="n">
        <f aca="false">SUM(L279:L287)</f>
        <v>0</v>
      </c>
    </row>
    <row r="289" customFormat="false" ht="13" hidden="false" customHeight="true" outlineLevel="0" collapsed="false">
      <c r="A289" s="58" t="n">
        <f aca="false">A271</f>
        <v>3</v>
      </c>
      <c r="B289" s="59" t="n">
        <f aca="false">B271</f>
        <v>5</v>
      </c>
      <c r="C289" s="60" t="s">
        <v>59</v>
      </c>
      <c r="D289" s="60"/>
      <c r="E289" s="84"/>
      <c r="F289" s="64" t="n">
        <f aca="false">F278+F288</f>
        <v>1310</v>
      </c>
      <c r="G289" s="64" t="n">
        <f aca="false">G278+G288</f>
        <v>30.91</v>
      </c>
      <c r="H289" s="64" t="n">
        <f aca="false">H278+H288</f>
        <v>31.4</v>
      </c>
      <c r="I289" s="64" t="n">
        <f aca="false">I278+I288</f>
        <v>161.77</v>
      </c>
      <c r="J289" s="64" t="n">
        <f aca="false">J278+J288</f>
        <v>1056.4</v>
      </c>
      <c r="K289" s="64"/>
      <c r="L289" s="64" t="n">
        <f aca="false">L278+L288</f>
        <v>0</v>
      </c>
    </row>
    <row r="1048576" customFormat="false" ht="12.8" hidden="false" customHeight="false" outlineLevel="0" collapsed="false"/>
  </sheetData>
  <mergeCells count="18">
    <mergeCell ref="C1:E1"/>
    <mergeCell ref="H1:K1"/>
    <mergeCell ref="H2:K2"/>
    <mergeCell ref="C23:D23"/>
    <mergeCell ref="C42:D42"/>
    <mergeCell ref="C61:D61"/>
    <mergeCell ref="C80:D80"/>
    <mergeCell ref="C99:D99"/>
    <mergeCell ref="C118:D118"/>
    <mergeCell ref="C137:D137"/>
    <mergeCell ref="C156:D156"/>
    <mergeCell ref="C175:D175"/>
    <mergeCell ref="C194:D194"/>
    <mergeCell ref="C213:D213"/>
    <mergeCell ref="C232:D232"/>
    <mergeCell ref="C251:D251"/>
    <mergeCell ref="C270:D270"/>
    <mergeCell ref="C289:D289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43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2" manualBreakCount="2">
    <brk id="99" man="true" max="16383" min="0"/>
    <brk id="194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LibreOffice/25.2.2.2$Windows_X86_64 LibreOffice_project/7370d4be9e3cf6031a51beef54ff3bda878e3fac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cp:lastPrinted>2025-06-27T12:05:31Z</cp:lastPrinted>
  <dcterms:modified xsi:type="dcterms:W3CDTF">2025-07-01T11:45:09Z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